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401871ef02f9781/Documents/"/>
    </mc:Choice>
  </mc:AlternateContent>
  <xr:revisionPtr revIDLastSave="0" documentId="8_{944EBA1B-A70E-4875-9418-7B514B0D6F9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ankRec" sheetId="1" r:id="rId1"/>
    <sheet name="Receipts" sheetId="2" r:id="rId2"/>
    <sheet name="Payments" sheetId="3" r:id="rId3"/>
    <sheet name="Inc&amp;Exp" sheetId="4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3" l="1"/>
  <c r="M17" i="4"/>
  <c r="M34" i="4"/>
  <c r="M36" i="4" l="1"/>
  <c r="V21" i="3"/>
  <c r="V20" i="3"/>
  <c r="V14" i="3" l="1"/>
  <c r="V15" i="3"/>
  <c r="V16" i="3"/>
  <c r="V17" i="3"/>
  <c r="V18" i="3"/>
  <c r="V19" i="3"/>
  <c r="V8" i="3" l="1"/>
  <c r="V9" i="3"/>
  <c r="V10" i="3"/>
  <c r="V11" i="3"/>
  <c r="V12" i="3"/>
  <c r="V13" i="3"/>
  <c r="F7" i="3"/>
  <c r="K34" i="4" l="1"/>
  <c r="K17" i="4"/>
  <c r="K36" i="4" l="1"/>
  <c r="B34" i="1"/>
  <c r="D34" i="1" l="1"/>
  <c r="H46" i="1" l="1"/>
  <c r="H45" i="1"/>
  <c r="H47" i="1"/>
  <c r="L14" i="2" l="1"/>
  <c r="L13" i="2" l="1"/>
  <c r="G6" i="2" l="1"/>
  <c r="H6" i="2"/>
  <c r="I6" i="2"/>
  <c r="J6" i="2"/>
  <c r="K6" i="2"/>
  <c r="F6" i="2"/>
  <c r="D6" i="2"/>
  <c r="L12" i="2"/>
  <c r="I7" i="3" l="1"/>
  <c r="J7" i="3"/>
  <c r="K7" i="3"/>
  <c r="L7" i="3"/>
  <c r="I23" i="4" s="1"/>
  <c r="M7" i="3"/>
  <c r="N7" i="3"/>
  <c r="O7" i="3"/>
  <c r="P7" i="3"/>
  <c r="Q7" i="3"/>
  <c r="I27" i="4" s="1"/>
  <c r="R7" i="3"/>
  <c r="S7" i="3"/>
  <c r="T7" i="3"/>
  <c r="U7" i="3"/>
  <c r="H7" i="3"/>
  <c r="I20" i="4" l="1"/>
  <c r="I21" i="4"/>
  <c r="G11" i="1"/>
  <c r="I32" i="4"/>
  <c r="I9" i="4"/>
  <c r="I11" i="4"/>
  <c r="I8" i="4"/>
  <c r="G7" i="1"/>
  <c r="G9" i="1" s="1"/>
  <c r="D20" i="1"/>
  <c r="G34" i="1" s="1"/>
  <c r="G13" i="1" l="1"/>
  <c r="H65" i="1" l="1"/>
  <c r="V22" i="3" l="1"/>
  <c r="G43" i="1" l="1"/>
  <c r="G49" i="1" s="1"/>
  <c r="F43" i="1"/>
  <c r="F49" i="1" s="1"/>
  <c r="E43" i="1"/>
  <c r="E49" i="1" s="1"/>
  <c r="H42" i="1"/>
  <c r="H41" i="1"/>
  <c r="H40" i="1"/>
  <c r="H39" i="1"/>
  <c r="H43" i="1" l="1"/>
  <c r="H49" i="1" s="1"/>
  <c r="I49" i="1" s="1"/>
  <c r="H53" i="1" l="1"/>
  <c r="H57" i="1" s="1"/>
  <c r="I24" i="4" l="1"/>
  <c r="I25" i="4"/>
  <c r="I26" i="4"/>
  <c r="I30" i="4"/>
  <c r="I34" i="4" l="1"/>
  <c r="X1" i="3" s="1"/>
  <c r="X2" i="3" s="1"/>
  <c r="H69" i="1" l="1"/>
  <c r="I34" i="1"/>
  <c r="L7" i="2"/>
  <c r="L8" i="2"/>
  <c r="L9" i="2"/>
  <c r="L10" i="2"/>
  <c r="L11" i="2"/>
  <c r="V23" i="3"/>
  <c r="V24" i="3"/>
  <c r="V25" i="3"/>
  <c r="V26" i="3"/>
  <c r="V27" i="3"/>
  <c r="V28" i="3"/>
  <c r="V29" i="3"/>
  <c r="V30" i="3"/>
  <c r="V31" i="3"/>
  <c r="V32" i="3"/>
  <c r="V33" i="3"/>
  <c r="V34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I14" i="4"/>
  <c r="I12" i="4"/>
  <c r="I17" i="4" l="1"/>
  <c r="O1" i="2" s="1"/>
  <c r="O2" i="2" s="1"/>
  <c r="A17" i="4"/>
  <c r="A34" i="4"/>
  <c r="V7" i="3"/>
  <c r="V5" i="3"/>
  <c r="L6" i="2"/>
  <c r="I36" i="4" l="1"/>
  <c r="A36" i="4"/>
</calcChain>
</file>

<file path=xl/sharedStrings.xml><?xml version="1.0" encoding="utf-8"?>
<sst xmlns="http://schemas.openxmlformats.org/spreadsheetml/2006/main" count="232" uniqueCount="129">
  <si>
    <t xml:space="preserve">Add receipts </t>
  </si>
  <si>
    <t>Date</t>
  </si>
  <si>
    <t>Description</t>
  </si>
  <si>
    <t>Amount</t>
  </si>
  <si>
    <t>Precept</t>
  </si>
  <si>
    <t>Insurance</t>
  </si>
  <si>
    <t>Less payments</t>
  </si>
  <si>
    <t>Balance at bank and in hand:</t>
  </si>
  <si>
    <t>Investment account</t>
  </si>
  <si>
    <t>Current account</t>
  </si>
  <si>
    <t>Unpresented items:</t>
  </si>
  <si>
    <t>Ref</t>
  </si>
  <si>
    <t>Petty Cash</t>
  </si>
  <si>
    <t>Ring Fenced Funding</t>
  </si>
  <si>
    <t>Budget</t>
  </si>
  <si>
    <t>Income</t>
  </si>
  <si>
    <t>Total Income</t>
  </si>
  <si>
    <t>Expenditure</t>
  </si>
  <si>
    <t>Total Expenditure</t>
  </si>
  <si>
    <t>Surplus/(Deficit)</t>
  </si>
  <si>
    <t>Inc&amp;Exp</t>
  </si>
  <si>
    <t>S/b Zero</t>
  </si>
  <si>
    <t>Stockton-on-the-Forest Parish Council</t>
  </si>
  <si>
    <t>Parish</t>
  </si>
  <si>
    <t>Clerk</t>
  </si>
  <si>
    <t>Play</t>
  </si>
  <si>
    <t>Area</t>
  </si>
  <si>
    <t>VAT</t>
  </si>
  <si>
    <t>S137</t>
  </si>
  <si>
    <t>Bus</t>
  </si>
  <si>
    <t>Shelters</t>
  </si>
  <si>
    <t>Parish Clerk</t>
  </si>
  <si>
    <t>VAT To Relaim</t>
  </si>
  <si>
    <t>VAT Refund</t>
  </si>
  <si>
    <t>Website</t>
  </si>
  <si>
    <t>Bank Interest</t>
  </si>
  <si>
    <t>Expenses</t>
  </si>
  <si>
    <t>Audit Fees</t>
  </si>
  <si>
    <t>Grants</t>
  </si>
  <si>
    <t>Subscriptions</t>
  </si>
  <si>
    <t>Capital Projects</t>
  </si>
  <si>
    <t xml:space="preserve">Play Area </t>
  </si>
  <si>
    <t>General Maintenance</t>
  </si>
  <si>
    <t>S106</t>
  </si>
  <si>
    <t>Interest</t>
  </si>
  <si>
    <t>Audits</t>
  </si>
  <si>
    <t xml:space="preserve">Balance c/f </t>
  </si>
  <si>
    <t>Grant</t>
  </si>
  <si>
    <t>YLCA - Transparency Code Grant</t>
  </si>
  <si>
    <t>Pension</t>
  </si>
  <si>
    <t>Training</t>
  </si>
  <si>
    <t>Subs</t>
  </si>
  <si>
    <t>Payee</t>
  </si>
  <si>
    <t>Cheque</t>
  </si>
  <si>
    <t>Payer</t>
  </si>
  <si>
    <t>Misc</t>
  </si>
  <si>
    <t>Canx Chqs</t>
  </si>
  <si>
    <t xml:space="preserve">Miscellaneous </t>
  </si>
  <si>
    <t>Ward Grant</t>
  </si>
  <si>
    <t>Notice Board</t>
  </si>
  <si>
    <t>CYC - S106 Funding</t>
  </si>
  <si>
    <t>B/F</t>
  </si>
  <si>
    <t xml:space="preserve">S106 </t>
  </si>
  <si>
    <t>A</t>
  </si>
  <si>
    <t>B</t>
  </si>
  <si>
    <t>C</t>
  </si>
  <si>
    <t>Fox Inn</t>
  </si>
  <si>
    <t>Total</t>
  </si>
  <si>
    <t>A = Play 49%</t>
  </si>
  <si>
    <t>B = Amenity Open Space 21%</t>
  </si>
  <si>
    <t>C = Sports Pitches 30%</t>
  </si>
  <si>
    <t>Chapel Farm</t>
  </si>
  <si>
    <t>90 The Vill</t>
  </si>
  <si>
    <t>12/02909/FUL</t>
  </si>
  <si>
    <t>111 The Vill</t>
  </si>
  <si>
    <t>12/01216/FUL</t>
  </si>
  <si>
    <t>Aspden House</t>
  </si>
  <si>
    <t>65 The Vill</t>
  </si>
  <si>
    <t>13/03587/FUL</t>
  </si>
  <si>
    <t>Double Taxation</t>
  </si>
  <si>
    <t>DT</t>
  </si>
  <si>
    <t>Cricket Club</t>
  </si>
  <si>
    <t>Parish Council Funds</t>
  </si>
  <si>
    <t>Transparency Code</t>
  </si>
  <si>
    <t>Street Furniture</t>
  </si>
  <si>
    <t>Play Area</t>
  </si>
  <si>
    <t>Extreme Weather Fund</t>
  </si>
  <si>
    <t>Earmarked Funds: 2018/2019</t>
  </si>
  <si>
    <t>Playscheme</t>
  </si>
  <si>
    <t>New Equip</t>
  </si>
  <si>
    <t>Fiona Hill</t>
  </si>
  <si>
    <t>Salary</t>
  </si>
  <si>
    <t>HMRC</t>
  </si>
  <si>
    <t>Came &amp; Company</t>
  </si>
  <si>
    <t>Petanque Club</t>
  </si>
  <si>
    <t>PAYE</t>
  </si>
  <si>
    <t>STO</t>
  </si>
  <si>
    <t>CYC</t>
  </si>
  <si>
    <t>RECEIPTS 2020-2021</t>
  </si>
  <si>
    <t>PAYMENTS 2020-2021</t>
  </si>
  <si>
    <t>Income and Expenditure Account Year Ending 31 March 2021</t>
  </si>
  <si>
    <t>Barclays</t>
  </si>
  <si>
    <t>ICO</t>
  </si>
  <si>
    <t>Subscription</t>
  </si>
  <si>
    <t>DDR</t>
  </si>
  <si>
    <t>Aspects</t>
  </si>
  <si>
    <t>Grass Cutting</t>
  </si>
  <si>
    <t>Home Working Allowance</t>
  </si>
  <si>
    <t>Yorkshire Internal Audit Services</t>
  </si>
  <si>
    <t>Balance b/f 01 April 2020</t>
  </si>
  <si>
    <t>Meeting</t>
  </si>
  <si>
    <t>Payroll</t>
  </si>
  <si>
    <t>2021-2022</t>
  </si>
  <si>
    <t>Draft</t>
  </si>
  <si>
    <t>History Group</t>
  </si>
  <si>
    <t>Village Sign Restoration</t>
  </si>
  <si>
    <t>John Coldwell</t>
  </si>
  <si>
    <t>Flowers for ex-Cllr's widow</t>
  </si>
  <si>
    <t xml:space="preserve">Playsafety </t>
  </si>
  <si>
    <t>RoSPA Unspection</t>
  </si>
  <si>
    <t>Play Area Grass Cutting</t>
  </si>
  <si>
    <t>SOTF School</t>
  </si>
  <si>
    <t>Christmas Lighting</t>
  </si>
  <si>
    <t>Minute 21/51</t>
  </si>
  <si>
    <t>Minute 21/21</t>
  </si>
  <si>
    <t>SOTF PCC</t>
  </si>
  <si>
    <t>Minute 21/77</t>
  </si>
  <si>
    <t>Date: 12 April 2021</t>
  </si>
  <si>
    <t>Bank Reconciliation as at 31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</si>
</sst>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4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4" fontId="1" fillId="0" borderId="0" xfId="0" applyNumberFormat="1" applyFont="1" applyAlignment="1">
      <alignment horizontal="right"/>
    </xf>
    <xf numFmtId="0" fontId="2" fillId="0" borderId="0" xfId="0" applyFont="1"/>
    <xf numFmtId="2" fontId="3" fillId="0" borderId="0" xfId="0" applyNumberFormat="1" applyFont="1"/>
    <xf numFmtId="14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2" fontId="2" fillId="0" borderId="0" xfId="0" applyNumberFormat="1" applyFont="1"/>
    <xf numFmtId="2" fontId="2" fillId="0" borderId="1" xfId="0" applyNumberFormat="1" applyFont="1" applyBorder="1"/>
    <xf numFmtId="2" fontId="2" fillId="0" borderId="0" xfId="0" applyNumberFormat="1" applyFont="1" applyAlignment="1">
      <alignment horizontal="center"/>
    </xf>
    <xf numFmtId="2" fontId="1" fillId="0" borderId="1" xfId="0" applyNumberFormat="1" applyFont="1" applyBorder="1"/>
    <xf numFmtId="1" fontId="3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5" xfId="0" applyNumberFormat="1" applyFont="1" applyBorder="1"/>
    <xf numFmtId="0" fontId="1" fillId="0" borderId="5" xfId="0" applyFont="1" applyBorder="1"/>
    <xf numFmtId="0" fontId="1" fillId="0" borderId="1" xfId="0" applyFont="1" applyBorder="1"/>
    <xf numFmtId="2" fontId="1" fillId="0" borderId="2" xfId="0" applyNumberFormat="1" applyFont="1" applyBorder="1"/>
    <xf numFmtId="0" fontId="5" fillId="0" borderId="0" xfId="0" applyFont="1"/>
    <xf numFmtId="2" fontId="1" fillId="0" borderId="3" xfId="0" applyNumberFormat="1" applyFont="1" applyBorder="1"/>
    <xf numFmtId="2" fontId="1" fillId="0" borderId="4" xfId="0" applyNumberFormat="1" applyFont="1" applyBorder="1"/>
    <xf numFmtId="0" fontId="5" fillId="2" borderId="0" xfId="0" applyFont="1" applyFill="1"/>
    <xf numFmtId="0" fontId="5" fillId="3" borderId="0" xfId="0" applyFont="1" applyFill="1"/>
    <xf numFmtId="0" fontId="1" fillId="2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/>
    <xf numFmtId="0" fontId="5" fillId="4" borderId="0" xfId="0" applyFont="1" applyFill="1"/>
    <xf numFmtId="0" fontId="1" fillId="2" borderId="0" xfId="0" applyFont="1" applyFill="1"/>
    <xf numFmtId="2" fontId="1" fillId="3" borderId="0" xfId="0" applyNumberFormat="1" applyFont="1" applyFill="1"/>
    <xf numFmtId="0" fontId="1" fillId="4" borderId="0" xfId="0" applyFont="1" applyFill="1"/>
    <xf numFmtId="2" fontId="1" fillId="4" borderId="0" xfId="0" applyNumberFormat="1" applyFont="1" applyFill="1"/>
    <xf numFmtId="2" fontId="1" fillId="5" borderId="0" xfId="0" applyNumberFormat="1" applyFont="1" applyFill="1"/>
    <xf numFmtId="0" fontId="1" fillId="2" borderId="5" xfId="0" applyFont="1" applyFill="1" applyBorder="1"/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3" borderId="0" xfId="0" applyFont="1" applyFill="1"/>
    <xf numFmtId="14" fontId="4" fillId="0" borderId="0" xfId="0" applyNumberFormat="1" applyFont="1"/>
    <xf numFmtId="2" fontId="5" fillId="3" borderId="0" xfId="0" applyNumberFormat="1" applyFont="1" applyFill="1"/>
    <xf numFmtId="2" fontId="1" fillId="2" borderId="0" xfId="0" applyNumberFormat="1" applyFont="1" applyFill="1"/>
    <xf numFmtId="0" fontId="1" fillId="2" borderId="1" xfId="0" applyFont="1" applyFill="1" applyBorder="1"/>
    <xf numFmtId="0" fontId="1" fillId="3" borderId="1" xfId="0" applyFont="1" applyFill="1" applyBorder="1"/>
    <xf numFmtId="2" fontId="1" fillId="5" borderId="1" xfId="0" applyNumberFormat="1" applyFont="1" applyFill="1" applyBorder="1"/>
    <xf numFmtId="2" fontId="1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workbookViewId="0">
      <selection activeCell="A2" sqref="A2"/>
    </sheetView>
  </sheetViews>
  <sheetFormatPr defaultColWidth="9" defaultRowHeight="15" x14ac:dyDescent="0.25"/>
  <cols>
    <col min="1" max="1" width="10.7109375" style="1" bestFit="1" customWidth="1"/>
    <col min="2" max="3" width="9" style="1"/>
    <col min="4" max="4" width="10.5703125" style="1" bestFit="1" customWidth="1"/>
    <col min="5" max="8" width="9" style="1"/>
    <col min="9" max="9" width="6" style="1" customWidth="1"/>
    <col min="10" max="10" width="24" style="1" customWidth="1"/>
    <col min="11" max="16384" width="9" style="1"/>
  </cols>
  <sheetData>
    <row r="1" spans="1:11" x14ac:dyDescent="0.25">
      <c r="A1" s="52" t="s">
        <v>22</v>
      </c>
      <c r="B1" s="52"/>
      <c r="C1" s="52"/>
      <c r="D1" s="52"/>
      <c r="E1" s="52"/>
      <c r="F1" s="52"/>
      <c r="G1" s="52"/>
    </row>
    <row r="3" spans="1:11" x14ac:dyDescent="0.25">
      <c r="A3" s="52" t="s">
        <v>128</v>
      </c>
      <c r="B3" s="52"/>
      <c r="C3" s="52"/>
      <c r="D3" s="52"/>
      <c r="E3" s="52"/>
      <c r="F3" s="52"/>
      <c r="G3" s="52"/>
      <c r="K3" s="3"/>
    </row>
    <row r="4" spans="1:11" x14ac:dyDescent="0.25">
      <c r="K4" s="3"/>
    </row>
    <row r="5" spans="1:11" x14ac:dyDescent="0.25">
      <c r="A5" s="1" t="s">
        <v>109</v>
      </c>
      <c r="G5" s="3">
        <v>31371.23</v>
      </c>
      <c r="K5" s="3"/>
    </row>
    <row r="6" spans="1:11" x14ac:dyDescent="0.25">
      <c r="K6" s="10"/>
    </row>
    <row r="7" spans="1:11" x14ac:dyDescent="0.25">
      <c r="A7" s="1" t="s">
        <v>0</v>
      </c>
      <c r="G7" s="3">
        <f>Receipts!D6</f>
        <v>8620.52</v>
      </c>
      <c r="K7" s="3"/>
    </row>
    <row r="8" spans="1:11" x14ac:dyDescent="0.25">
      <c r="K8" s="10"/>
    </row>
    <row r="9" spans="1:11" x14ac:dyDescent="0.25">
      <c r="G9" s="24">
        <f>G5+G7</f>
        <v>39991.75</v>
      </c>
      <c r="K9" s="3"/>
    </row>
    <row r="10" spans="1:11" x14ac:dyDescent="0.25">
      <c r="K10" s="10"/>
    </row>
    <row r="11" spans="1:11" x14ac:dyDescent="0.25">
      <c r="A11" s="1" t="s">
        <v>6</v>
      </c>
      <c r="G11" s="3">
        <f>Payments!F7</f>
        <v>6846.33</v>
      </c>
      <c r="K11" s="3"/>
    </row>
    <row r="12" spans="1:11" x14ac:dyDescent="0.25">
      <c r="K12" s="10"/>
    </row>
    <row r="13" spans="1:11" ht="15.75" thickBot="1" x14ac:dyDescent="0.3">
      <c r="A13" s="1" t="s">
        <v>46</v>
      </c>
      <c r="G13" s="17">
        <f>G9-G11</f>
        <v>33145.42</v>
      </c>
      <c r="K13" s="3"/>
    </row>
    <row r="14" spans="1:11" x14ac:dyDescent="0.25">
      <c r="K14" s="10"/>
    </row>
    <row r="15" spans="1:11" x14ac:dyDescent="0.25">
      <c r="A15" s="1" t="s">
        <v>7</v>
      </c>
      <c r="K15" s="3"/>
    </row>
    <row r="16" spans="1:11" x14ac:dyDescent="0.25">
      <c r="K16" s="10"/>
    </row>
    <row r="17" spans="1:11" x14ac:dyDescent="0.25">
      <c r="A17" s="1" t="s">
        <v>8</v>
      </c>
      <c r="D17" s="3">
        <v>10809.11</v>
      </c>
      <c r="E17" s="25"/>
      <c r="K17" s="3"/>
    </row>
    <row r="18" spans="1:11" x14ac:dyDescent="0.25">
      <c r="A18" s="1" t="s">
        <v>9</v>
      </c>
      <c r="D18" s="3">
        <v>22386.31</v>
      </c>
      <c r="E18" s="25"/>
      <c r="K18" s="10"/>
    </row>
    <row r="19" spans="1:11" x14ac:dyDescent="0.25">
      <c r="A19" s="1" t="s">
        <v>12</v>
      </c>
      <c r="D19" s="3">
        <v>0</v>
      </c>
    </row>
    <row r="20" spans="1:11" x14ac:dyDescent="0.25">
      <c r="D20" s="24">
        <f>SUM(D17:D19)</f>
        <v>33195.42</v>
      </c>
      <c r="H20" s="3"/>
      <c r="K20" s="10"/>
    </row>
    <row r="21" spans="1:11" x14ac:dyDescent="0.25">
      <c r="K21" s="3"/>
    </row>
    <row r="22" spans="1:11" x14ac:dyDescent="0.25">
      <c r="A22" s="1" t="s">
        <v>10</v>
      </c>
    </row>
    <row r="24" spans="1:11" x14ac:dyDescent="0.25">
      <c r="A24" s="1" t="s">
        <v>11</v>
      </c>
      <c r="B24" s="1" t="s">
        <v>3</v>
      </c>
      <c r="K24" s="3"/>
    </row>
    <row r="25" spans="1:11" x14ac:dyDescent="0.25">
      <c r="K25" s="3"/>
    </row>
    <row r="26" spans="1:11" x14ac:dyDescent="0.25">
      <c r="D26" s="3"/>
      <c r="G26" s="3"/>
    </row>
    <row r="27" spans="1:11" x14ac:dyDescent="0.25">
      <c r="A27" s="1">
        <v>101268</v>
      </c>
      <c r="D27" s="3">
        <v>50</v>
      </c>
    </row>
    <row r="28" spans="1:11" x14ac:dyDescent="0.25">
      <c r="D28" s="3"/>
      <c r="K28" s="3"/>
    </row>
    <row r="29" spans="1:11" x14ac:dyDescent="0.25">
      <c r="D29" s="3"/>
      <c r="K29" s="3"/>
    </row>
    <row r="30" spans="1:11" x14ac:dyDescent="0.25">
      <c r="D30" s="3"/>
      <c r="K30" s="3"/>
    </row>
    <row r="31" spans="1:11" x14ac:dyDescent="0.25">
      <c r="D31" s="3"/>
      <c r="K31" s="3"/>
    </row>
    <row r="32" spans="1:11" x14ac:dyDescent="0.25">
      <c r="D32" s="3"/>
    </row>
    <row r="33" spans="1:10" x14ac:dyDescent="0.25">
      <c r="D33" s="3"/>
    </row>
    <row r="34" spans="1:10" ht="15.75" thickBot="1" x14ac:dyDescent="0.3">
      <c r="B34" s="26">
        <f>SUM(B26:B33)</f>
        <v>0</v>
      </c>
      <c r="D34" s="26">
        <f>SUM(D26:D33)</f>
        <v>50</v>
      </c>
      <c r="G34" s="27">
        <f>D20+B34-D34</f>
        <v>33145.42</v>
      </c>
      <c r="I34" s="8">
        <f>G13-G34</f>
        <v>0</v>
      </c>
    </row>
    <row r="35" spans="1:10" ht="15.75" thickTop="1" x14ac:dyDescent="0.25"/>
    <row r="36" spans="1:10" x14ac:dyDescent="0.25">
      <c r="J36" s="28" t="s">
        <v>68</v>
      </c>
    </row>
    <row r="37" spans="1:10" x14ac:dyDescent="0.25">
      <c r="F37" s="3"/>
      <c r="J37" s="29" t="s">
        <v>69</v>
      </c>
    </row>
    <row r="38" spans="1:10" x14ac:dyDescent="0.25">
      <c r="C38" s="4" t="s">
        <v>62</v>
      </c>
      <c r="D38" s="20"/>
      <c r="E38" s="30" t="s">
        <v>63</v>
      </c>
      <c r="F38" s="31" t="s">
        <v>64</v>
      </c>
      <c r="G38" s="32" t="s">
        <v>65</v>
      </c>
      <c r="H38" s="33" t="s">
        <v>67</v>
      </c>
      <c r="J38" s="34" t="s">
        <v>70</v>
      </c>
    </row>
    <row r="39" spans="1:10" x14ac:dyDescent="0.25">
      <c r="C39" s="1" t="s">
        <v>61</v>
      </c>
      <c r="E39" s="35">
        <v>9489.9599999999991</v>
      </c>
      <c r="F39" s="36"/>
      <c r="G39" s="37"/>
      <c r="H39" s="33">
        <f>SUM(E39:G39)</f>
        <v>9489.9599999999991</v>
      </c>
    </row>
    <row r="40" spans="1:10" x14ac:dyDescent="0.25">
      <c r="A40" s="25" t="s">
        <v>66</v>
      </c>
      <c r="B40" s="25" t="s">
        <v>72</v>
      </c>
      <c r="C40" s="1" t="s">
        <v>73</v>
      </c>
      <c r="E40" s="35">
        <v>5647.95</v>
      </c>
      <c r="F40" s="36">
        <v>2420.5500000000002</v>
      </c>
      <c r="G40" s="37">
        <v>3457.93</v>
      </c>
      <c r="H40" s="33">
        <f>SUM(D40:G40)</f>
        <v>11526.43</v>
      </c>
    </row>
    <row r="41" spans="1:10" x14ac:dyDescent="0.25">
      <c r="A41" s="25" t="s">
        <v>71</v>
      </c>
      <c r="B41" s="25" t="s">
        <v>74</v>
      </c>
      <c r="C41" s="1" t="s">
        <v>75</v>
      </c>
      <c r="E41" s="35">
        <v>999.11</v>
      </c>
      <c r="F41" s="36">
        <v>428.19</v>
      </c>
      <c r="G41" s="38">
        <v>611.69000000000005</v>
      </c>
      <c r="H41" s="39">
        <f>SUM(D41:G41)</f>
        <v>2038.99</v>
      </c>
    </row>
    <row r="42" spans="1:10" x14ac:dyDescent="0.25">
      <c r="A42" s="25" t="s">
        <v>76</v>
      </c>
      <c r="B42" s="25" t="s">
        <v>77</v>
      </c>
      <c r="C42" s="1" t="s">
        <v>78</v>
      </c>
      <c r="E42" s="35">
        <v>3304.56</v>
      </c>
      <c r="F42" s="36">
        <v>1416.24</v>
      </c>
      <c r="G42" s="38">
        <v>2023.2</v>
      </c>
      <c r="H42" s="39">
        <f>SUM(D42:G42)</f>
        <v>6744</v>
      </c>
    </row>
    <row r="43" spans="1:10" x14ac:dyDescent="0.25">
      <c r="E43" s="40">
        <f>SUM(E39:E42)</f>
        <v>19441.580000000002</v>
      </c>
      <c r="F43" s="41">
        <f>SUM(F39:F42)</f>
        <v>4264.9800000000005</v>
      </c>
      <c r="G43" s="42">
        <f>SUM(G39:G42)</f>
        <v>6092.82</v>
      </c>
      <c r="H43" s="43">
        <f>SUM(H39:H42)</f>
        <v>29799.38</v>
      </c>
    </row>
    <row r="44" spans="1:10" x14ac:dyDescent="0.25">
      <c r="E44" s="35"/>
      <c r="F44" s="44"/>
      <c r="G44" s="37"/>
      <c r="H44" s="33"/>
    </row>
    <row r="45" spans="1:10" x14ac:dyDescent="0.25">
      <c r="A45" s="45">
        <v>42851</v>
      </c>
      <c r="B45" s="12" t="s">
        <v>81</v>
      </c>
      <c r="C45" s="12" t="s">
        <v>47</v>
      </c>
      <c r="D45" s="12">
        <v>101137</v>
      </c>
      <c r="E45" s="28"/>
      <c r="F45" s="46"/>
      <c r="G45" s="38">
        <v>1500</v>
      </c>
      <c r="H45" s="39">
        <f>SUM(E45:G45)</f>
        <v>1500</v>
      </c>
    </row>
    <row r="46" spans="1:10" x14ac:dyDescent="0.25">
      <c r="A46" s="45">
        <v>43068</v>
      </c>
      <c r="B46" s="12" t="s">
        <v>88</v>
      </c>
      <c r="C46" s="12" t="s">
        <v>89</v>
      </c>
      <c r="D46" s="12">
        <v>101166</v>
      </c>
      <c r="E46" s="47">
        <v>9585</v>
      </c>
      <c r="F46" s="44"/>
      <c r="G46" s="37"/>
      <c r="H46" s="39">
        <f t="shared" ref="H46:H47" si="0">SUM(E46:G46)</f>
        <v>9585</v>
      </c>
    </row>
    <row r="47" spans="1:10" x14ac:dyDescent="0.25">
      <c r="A47" s="45">
        <v>43579</v>
      </c>
      <c r="B47" s="12" t="s">
        <v>81</v>
      </c>
      <c r="C47" s="12" t="s">
        <v>47</v>
      </c>
      <c r="D47" s="12">
        <v>101220</v>
      </c>
      <c r="E47" s="35"/>
      <c r="F47" s="44"/>
      <c r="G47" s="38">
        <v>500</v>
      </c>
      <c r="H47" s="39">
        <f t="shared" si="0"/>
        <v>500</v>
      </c>
    </row>
    <row r="48" spans="1:10" x14ac:dyDescent="0.25">
      <c r="A48" s="45">
        <v>43677</v>
      </c>
      <c r="B48" s="12" t="s">
        <v>94</v>
      </c>
      <c r="C48" s="12" t="s">
        <v>47</v>
      </c>
      <c r="D48" s="12">
        <v>101235</v>
      </c>
      <c r="E48" s="35"/>
      <c r="F48" s="44"/>
      <c r="G48" s="38">
        <v>490</v>
      </c>
      <c r="H48" s="39">
        <v>490</v>
      </c>
    </row>
    <row r="49" spans="5:9" ht="15.75" thickBot="1" x14ac:dyDescent="0.3">
      <c r="E49" s="48">
        <f>E43-E45-E46-E47</f>
        <v>9856.5800000000017</v>
      </c>
      <c r="F49" s="49">
        <f>F43-F45-F46-F47</f>
        <v>4264.9800000000005</v>
      </c>
      <c r="G49" s="51">
        <f>G43-G45-G47-G48</f>
        <v>3602.8199999999997</v>
      </c>
      <c r="H49" s="50">
        <f>H43-H45-H46-H47-H48</f>
        <v>17724.38</v>
      </c>
      <c r="I49" s="8">
        <f>H49-E49-F49-G49</f>
        <v>0</v>
      </c>
    </row>
    <row r="53" spans="5:9" x14ac:dyDescent="0.25">
      <c r="E53" s="33" t="s">
        <v>43</v>
      </c>
      <c r="F53" s="33"/>
      <c r="G53" s="33"/>
      <c r="H53" s="39">
        <f>H49</f>
        <v>17724.38</v>
      </c>
    </row>
    <row r="54" spans="5:9" x14ac:dyDescent="0.25">
      <c r="E54" s="1" t="s">
        <v>34</v>
      </c>
      <c r="H54" s="3">
        <v>22.61</v>
      </c>
    </row>
    <row r="55" spans="5:9" x14ac:dyDescent="0.25">
      <c r="E55" s="1" t="s">
        <v>83</v>
      </c>
      <c r="H55" s="3">
        <v>815.18</v>
      </c>
    </row>
    <row r="56" spans="5:9" x14ac:dyDescent="0.25">
      <c r="E56" s="1" t="s">
        <v>59</v>
      </c>
      <c r="H56" s="3">
        <v>0</v>
      </c>
    </row>
    <row r="57" spans="5:9" ht="15.75" thickBot="1" x14ac:dyDescent="0.3">
      <c r="E57" s="1" t="s">
        <v>13</v>
      </c>
      <c r="H57" s="17">
        <f>SUM(H53:H56)</f>
        <v>18562.170000000002</v>
      </c>
    </row>
    <row r="61" spans="5:9" x14ac:dyDescent="0.25">
      <c r="E61" s="1" t="s">
        <v>87</v>
      </c>
    </row>
    <row r="62" spans="5:9" x14ac:dyDescent="0.25">
      <c r="E62" s="1" t="s">
        <v>84</v>
      </c>
      <c r="H62" s="3">
        <v>2500</v>
      </c>
    </row>
    <row r="63" spans="5:9" x14ac:dyDescent="0.25">
      <c r="E63" s="1" t="s">
        <v>85</v>
      </c>
      <c r="H63" s="3">
        <v>2500</v>
      </c>
    </row>
    <row r="64" spans="5:9" x14ac:dyDescent="0.25">
      <c r="E64" s="1" t="s">
        <v>86</v>
      </c>
      <c r="H64" s="3">
        <v>500</v>
      </c>
    </row>
    <row r="65" spans="1:8" x14ac:dyDescent="0.25">
      <c r="H65" s="21">
        <f>SUM(H62:H64)</f>
        <v>5500</v>
      </c>
    </row>
    <row r="66" spans="1:8" x14ac:dyDescent="0.25">
      <c r="H66" s="3"/>
    </row>
    <row r="67" spans="1:8" x14ac:dyDescent="0.25">
      <c r="H67" s="3"/>
    </row>
    <row r="69" spans="1:8" ht="15.75" thickBot="1" x14ac:dyDescent="0.3">
      <c r="A69" s="1" t="s">
        <v>82</v>
      </c>
      <c r="H69" s="17">
        <f>G34-H57-H65</f>
        <v>9083.2499999999964</v>
      </c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zoomScaleNormal="100" workbookViewId="0">
      <selection activeCell="A2" sqref="A2"/>
    </sheetView>
  </sheetViews>
  <sheetFormatPr defaultColWidth="9" defaultRowHeight="15" x14ac:dyDescent="0.25"/>
  <cols>
    <col min="1" max="1" width="10.7109375" style="1" bestFit="1" customWidth="1"/>
    <col min="2" max="2" width="20.85546875" style="1" customWidth="1"/>
    <col min="3" max="3" width="21.7109375" style="1" customWidth="1"/>
    <col min="4" max="4" width="9.5703125" style="1" bestFit="1" customWidth="1"/>
    <col min="5" max="5" width="3.7109375" style="1" customWidth="1"/>
    <col min="6" max="16384" width="9" style="1"/>
  </cols>
  <sheetData>
    <row r="1" spans="1:15" x14ac:dyDescent="0.25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N1" s="12" t="s">
        <v>20</v>
      </c>
      <c r="O1" s="13">
        <f>'Inc&amp;Exp'!I17</f>
        <v>8620.52</v>
      </c>
    </row>
    <row r="2" spans="1:15" x14ac:dyDescent="0.25">
      <c r="N2" s="12" t="s">
        <v>21</v>
      </c>
      <c r="O2" s="13">
        <f>O1-D6</f>
        <v>0</v>
      </c>
    </row>
    <row r="3" spans="1:15" x14ac:dyDescent="0.25">
      <c r="A3" s="53" t="s">
        <v>98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5" x14ac:dyDescent="0.25">
      <c r="N4" s="7"/>
      <c r="O4" s="7"/>
    </row>
    <row r="5" spans="1:15" s="7" customFormat="1" x14ac:dyDescent="0.25">
      <c r="A5" s="7" t="s">
        <v>1</v>
      </c>
      <c r="B5" s="7" t="s">
        <v>54</v>
      </c>
      <c r="C5" s="7" t="s">
        <v>2</v>
      </c>
      <c r="D5" s="7" t="s">
        <v>3</v>
      </c>
      <c r="F5" s="4" t="s">
        <v>4</v>
      </c>
      <c r="G5" s="4" t="s">
        <v>44</v>
      </c>
      <c r="H5" s="4" t="s">
        <v>27</v>
      </c>
      <c r="I5" s="4" t="s">
        <v>47</v>
      </c>
      <c r="J5" s="4" t="s">
        <v>43</v>
      </c>
      <c r="K5" s="4" t="s">
        <v>80</v>
      </c>
      <c r="L5" s="14"/>
    </row>
    <row r="6" spans="1:15" s="7" customFormat="1" ht="15.75" thickBot="1" x14ac:dyDescent="0.3">
      <c r="D6" s="15">
        <f>SUM(D7:D100)</f>
        <v>8620.52</v>
      </c>
      <c r="E6" s="14"/>
      <c r="F6" s="15">
        <f>SUM(F7:F100)</f>
        <v>7950</v>
      </c>
      <c r="G6" s="15">
        <f t="shared" ref="G6:K6" si="0">SUM(G7:G100)</f>
        <v>670.52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8">
        <f>D6-F6-G6-H6-I6-J6-K6</f>
        <v>4.5474735088646412E-13</v>
      </c>
      <c r="N6" s="1"/>
      <c r="O6" s="1"/>
    </row>
    <row r="7" spans="1:15" x14ac:dyDescent="0.25">
      <c r="A7" s="2">
        <v>43950</v>
      </c>
      <c r="B7" s="2" t="s">
        <v>97</v>
      </c>
      <c r="C7" s="1" t="s">
        <v>4</v>
      </c>
      <c r="D7" s="3">
        <v>3975</v>
      </c>
      <c r="E7" s="3"/>
      <c r="F7" s="3">
        <v>3975</v>
      </c>
      <c r="G7" s="3"/>
      <c r="H7" s="3"/>
      <c r="I7" s="3"/>
      <c r="J7" s="3"/>
      <c r="K7" s="3"/>
      <c r="L7" s="8">
        <f t="shared" ref="L7:L14" si="1">D7-F7-G7-H7-I7-J7-K7</f>
        <v>0</v>
      </c>
      <c r="O7" s="3"/>
    </row>
    <row r="8" spans="1:15" x14ac:dyDescent="0.25">
      <c r="A8" s="2">
        <v>43990</v>
      </c>
      <c r="B8" s="2" t="s">
        <v>101</v>
      </c>
      <c r="C8" s="1" t="s">
        <v>44</v>
      </c>
      <c r="D8" s="3">
        <v>2.9</v>
      </c>
      <c r="G8" s="3">
        <v>2.9</v>
      </c>
      <c r="H8" s="3"/>
      <c r="I8" s="3"/>
      <c r="J8" s="3"/>
      <c r="K8" s="3"/>
      <c r="L8" s="8">
        <f t="shared" si="1"/>
        <v>0</v>
      </c>
      <c r="O8" s="3"/>
    </row>
    <row r="9" spans="1:15" x14ac:dyDescent="0.25">
      <c r="A9" s="2">
        <v>44025</v>
      </c>
      <c r="B9" s="2" t="s">
        <v>92</v>
      </c>
      <c r="C9" s="1" t="s">
        <v>33</v>
      </c>
      <c r="D9" s="3">
        <v>665.58</v>
      </c>
      <c r="E9" s="3"/>
      <c r="F9" s="3"/>
      <c r="G9" s="3">
        <v>665.58</v>
      </c>
      <c r="H9" s="3"/>
      <c r="I9" s="3"/>
      <c r="J9" s="3"/>
      <c r="K9" s="3"/>
      <c r="L9" s="8">
        <f t="shared" si="1"/>
        <v>0</v>
      </c>
      <c r="O9" s="3"/>
    </row>
    <row r="10" spans="1:15" x14ac:dyDescent="0.25">
      <c r="A10" s="2">
        <v>44081</v>
      </c>
      <c r="B10" s="2" t="s">
        <v>101</v>
      </c>
      <c r="C10" s="1" t="s">
        <v>44</v>
      </c>
      <c r="D10" s="3">
        <v>1.5</v>
      </c>
      <c r="E10" s="3"/>
      <c r="F10" s="3"/>
      <c r="G10" s="3">
        <v>1.5</v>
      </c>
      <c r="H10" s="3"/>
      <c r="I10" s="3"/>
      <c r="J10" s="3"/>
      <c r="K10" s="3"/>
      <c r="L10" s="8">
        <f t="shared" si="1"/>
        <v>0</v>
      </c>
    </row>
    <row r="11" spans="1:15" x14ac:dyDescent="0.25">
      <c r="A11" s="2">
        <v>44103</v>
      </c>
      <c r="B11" s="2" t="s">
        <v>97</v>
      </c>
      <c r="C11" s="1" t="s">
        <v>4</v>
      </c>
      <c r="D11" s="3">
        <v>3975</v>
      </c>
      <c r="F11" s="3">
        <v>3975</v>
      </c>
      <c r="G11" s="3"/>
      <c r="H11" s="3"/>
      <c r="I11" s="3"/>
      <c r="J11" s="3"/>
      <c r="K11" s="3"/>
      <c r="L11" s="8">
        <f t="shared" si="1"/>
        <v>0</v>
      </c>
    </row>
    <row r="12" spans="1:15" x14ac:dyDescent="0.25">
      <c r="A12" s="2">
        <v>44172</v>
      </c>
      <c r="B12" s="1" t="s">
        <v>101</v>
      </c>
      <c r="C12" s="1" t="s">
        <v>44</v>
      </c>
      <c r="D12" s="3">
        <v>0.27</v>
      </c>
      <c r="G12" s="1">
        <v>0.27</v>
      </c>
      <c r="H12" s="3"/>
      <c r="I12" s="3"/>
      <c r="J12" s="3"/>
      <c r="K12" s="3"/>
      <c r="L12" s="8">
        <f t="shared" si="1"/>
        <v>0</v>
      </c>
    </row>
    <row r="13" spans="1:15" x14ac:dyDescent="0.25">
      <c r="A13" s="2">
        <v>44284</v>
      </c>
      <c r="B13" s="2" t="s">
        <v>101</v>
      </c>
      <c r="C13" s="1" t="s">
        <v>44</v>
      </c>
      <c r="D13" s="3">
        <v>0.27</v>
      </c>
      <c r="E13" s="3"/>
      <c r="F13" s="3"/>
      <c r="G13" s="3">
        <v>0.27</v>
      </c>
      <c r="H13" s="3"/>
      <c r="I13" s="3"/>
      <c r="J13" s="3"/>
      <c r="K13" s="3"/>
      <c r="L13" s="8">
        <f t="shared" si="1"/>
        <v>0</v>
      </c>
    </row>
    <row r="14" spans="1:15" x14ac:dyDescent="0.25">
      <c r="A14" s="2"/>
      <c r="B14" s="2"/>
      <c r="D14" s="3"/>
      <c r="E14" s="3"/>
      <c r="F14" s="3"/>
      <c r="G14" s="3"/>
      <c r="H14" s="3"/>
      <c r="I14" s="3"/>
      <c r="J14" s="3"/>
      <c r="K14" s="3"/>
      <c r="L14" s="8">
        <f t="shared" si="1"/>
        <v>0</v>
      </c>
    </row>
    <row r="15" spans="1:15" x14ac:dyDescent="0.25">
      <c r="A15" s="2"/>
      <c r="B15" s="2"/>
      <c r="D15" s="3"/>
      <c r="E15" s="3"/>
      <c r="F15" s="3"/>
      <c r="G15" s="3"/>
      <c r="H15" s="3"/>
      <c r="I15" s="3"/>
      <c r="J15" s="3"/>
      <c r="K15" s="3"/>
      <c r="L15" s="8"/>
    </row>
    <row r="16" spans="1:15" x14ac:dyDescent="0.25">
      <c r="A16" s="2"/>
      <c r="B16" s="2"/>
      <c r="D16" s="3"/>
      <c r="E16" s="3"/>
      <c r="F16" s="3"/>
      <c r="G16" s="3"/>
      <c r="H16" s="3"/>
      <c r="I16" s="3"/>
      <c r="J16" s="3"/>
      <c r="K16" s="3"/>
      <c r="L16" s="8"/>
    </row>
    <row r="17" spans="1:15" x14ac:dyDescent="0.25">
      <c r="A17" s="2"/>
      <c r="B17" s="2"/>
      <c r="D17" s="3"/>
      <c r="E17" s="3"/>
      <c r="F17" s="3"/>
      <c r="G17" s="3"/>
      <c r="H17" s="3"/>
      <c r="I17" s="3"/>
      <c r="J17" s="3"/>
      <c r="K17" s="3"/>
      <c r="L17" s="8"/>
      <c r="O17" s="3"/>
    </row>
    <row r="18" spans="1:15" x14ac:dyDescent="0.25">
      <c r="A18" s="2"/>
      <c r="B18" s="2"/>
      <c r="D18" s="3"/>
      <c r="E18" s="3"/>
      <c r="F18" s="3"/>
      <c r="G18" s="3"/>
      <c r="H18" s="3"/>
      <c r="I18" s="3"/>
      <c r="J18" s="3"/>
      <c r="K18" s="3"/>
      <c r="L18" s="8"/>
    </row>
    <row r="19" spans="1:15" x14ac:dyDescent="0.25">
      <c r="A19" s="2"/>
      <c r="B19" s="2"/>
      <c r="D19" s="3"/>
      <c r="E19" s="3"/>
      <c r="F19" s="3"/>
      <c r="G19" s="3"/>
      <c r="H19" s="3"/>
      <c r="I19" s="3"/>
      <c r="J19" s="3"/>
      <c r="K19" s="3"/>
      <c r="L19" s="8"/>
    </row>
    <row r="20" spans="1:15" x14ac:dyDescent="0.25">
      <c r="A20" s="2"/>
      <c r="B20" s="2"/>
      <c r="D20" s="3"/>
      <c r="E20" s="3"/>
      <c r="F20" s="3"/>
      <c r="G20" s="3"/>
      <c r="H20" s="3"/>
      <c r="I20" s="3"/>
      <c r="J20" s="3"/>
      <c r="K20" s="3"/>
      <c r="L20" s="8"/>
    </row>
    <row r="21" spans="1:15" x14ac:dyDescent="0.25">
      <c r="A21" s="2"/>
      <c r="B21" s="2"/>
      <c r="D21" s="3"/>
      <c r="E21" s="3"/>
      <c r="F21" s="3"/>
      <c r="G21" s="3"/>
      <c r="H21" s="3"/>
      <c r="I21" s="3"/>
      <c r="J21" s="3"/>
      <c r="K21" s="3"/>
      <c r="L21" s="8"/>
    </row>
    <row r="22" spans="1:15" x14ac:dyDescent="0.25">
      <c r="A22" s="2"/>
      <c r="B22" s="2"/>
      <c r="D22" s="3"/>
      <c r="E22" s="3"/>
      <c r="F22" s="3"/>
      <c r="G22" s="3"/>
      <c r="H22" s="3"/>
      <c r="I22" s="3"/>
      <c r="J22" s="3"/>
      <c r="K22" s="3"/>
      <c r="L22" s="8"/>
    </row>
    <row r="23" spans="1:15" x14ac:dyDescent="0.25">
      <c r="A23" s="2"/>
      <c r="B23" s="2"/>
      <c r="D23" s="3"/>
      <c r="E23" s="3"/>
      <c r="F23" s="3"/>
      <c r="G23" s="3"/>
      <c r="H23" s="3"/>
      <c r="I23" s="3"/>
      <c r="J23" s="3"/>
      <c r="K23" s="3"/>
      <c r="L23" s="8"/>
    </row>
    <row r="24" spans="1:15" x14ac:dyDescent="0.25">
      <c r="A24" s="2"/>
      <c r="B24" s="2"/>
      <c r="D24" s="3"/>
      <c r="E24" s="3"/>
      <c r="F24" s="3"/>
      <c r="G24" s="3"/>
      <c r="H24" s="3"/>
      <c r="I24" s="3"/>
      <c r="J24" s="3"/>
      <c r="K24" s="3"/>
      <c r="L24" s="8"/>
    </row>
    <row r="25" spans="1:15" x14ac:dyDescent="0.25">
      <c r="A25" s="2"/>
      <c r="B25" s="2"/>
      <c r="D25" s="3"/>
      <c r="E25" s="3"/>
      <c r="F25" s="3"/>
      <c r="G25" s="3"/>
      <c r="H25" s="3"/>
      <c r="I25" s="3"/>
      <c r="J25" s="3"/>
      <c r="K25" s="3"/>
      <c r="L25" s="8"/>
    </row>
    <row r="26" spans="1:15" x14ac:dyDescent="0.25">
      <c r="A26" s="2"/>
      <c r="B26" s="2"/>
      <c r="D26" s="3"/>
      <c r="E26" s="3"/>
      <c r="F26" s="3"/>
      <c r="G26" s="3"/>
      <c r="H26" s="3"/>
      <c r="I26" s="3"/>
      <c r="J26" s="3"/>
      <c r="K26" s="3"/>
      <c r="L26" s="8"/>
    </row>
    <row r="27" spans="1:15" x14ac:dyDescent="0.25">
      <c r="A27" s="2"/>
      <c r="B27" s="2"/>
      <c r="D27" s="3"/>
      <c r="E27" s="3"/>
      <c r="F27" s="3"/>
      <c r="G27" s="3"/>
      <c r="H27" s="3"/>
      <c r="I27" s="3"/>
      <c r="J27" s="3"/>
      <c r="K27" s="3"/>
      <c r="L27" s="8"/>
    </row>
    <row r="28" spans="1:15" x14ac:dyDescent="0.25">
      <c r="A28" s="2"/>
      <c r="B28" s="2"/>
      <c r="D28" s="3"/>
      <c r="E28" s="3"/>
      <c r="F28" s="3"/>
      <c r="G28" s="3"/>
      <c r="H28" s="3"/>
      <c r="I28" s="3"/>
      <c r="J28" s="3"/>
      <c r="K28" s="3"/>
      <c r="L28" s="8"/>
    </row>
    <row r="29" spans="1:15" x14ac:dyDescent="0.25">
      <c r="D29" s="3"/>
      <c r="E29" s="3"/>
      <c r="F29" s="3"/>
      <c r="G29" s="3"/>
      <c r="H29" s="3"/>
      <c r="I29" s="3"/>
      <c r="J29" s="3"/>
      <c r="K29" s="3"/>
      <c r="L29" s="3"/>
    </row>
    <row r="30" spans="1:15" x14ac:dyDescent="0.25">
      <c r="D30" s="3"/>
      <c r="E30" s="3"/>
      <c r="F30" s="3"/>
      <c r="G30" s="3"/>
      <c r="H30" s="3"/>
      <c r="I30" s="3"/>
      <c r="J30" s="3"/>
      <c r="K30" s="3"/>
      <c r="L30" s="3"/>
    </row>
    <row r="31" spans="1:15" x14ac:dyDescent="0.25">
      <c r="D31" s="3"/>
      <c r="E31" s="3"/>
      <c r="F31" s="3"/>
      <c r="G31" s="3"/>
      <c r="H31" s="3"/>
      <c r="I31" s="3"/>
      <c r="J31" s="3"/>
      <c r="K31" s="3"/>
      <c r="L31" s="3"/>
    </row>
    <row r="32" spans="1:15" x14ac:dyDescent="0.25">
      <c r="D32" s="3"/>
      <c r="E32" s="3"/>
      <c r="F32" s="3"/>
      <c r="G32" s="3"/>
      <c r="H32" s="3"/>
      <c r="I32" s="3"/>
      <c r="J32" s="3"/>
      <c r="K32" s="3"/>
      <c r="L32" s="3"/>
    </row>
    <row r="33" spans="4:11" x14ac:dyDescent="0.25">
      <c r="D33" s="3"/>
      <c r="E33" s="3"/>
      <c r="F33" s="3"/>
      <c r="G33" s="3"/>
      <c r="H33" s="3"/>
      <c r="I33" s="3"/>
      <c r="J33" s="3"/>
      <c r="K33" s="3"/>
    </row>
    <row r="34" spans="4:11" x14ac:dyDescent="0.25">
      <c r="D34" s="3"/>
      <c r="E34" s="3"/>
      <c r="F34" s="3"/>
      <c r="G34" s="3"/>
      <c r="H34" s="3"/>
      <c r="I34" s="3"/>
      <c r="J34" s="3"/>
      <c r="K34" s="3"/>
    </row>
    <row r="35" spans="4:11" x14ac:dyDescent="0.25">
      <c r="D35" s="3"/>
      <c r="E35" s="3"/>
      <c r="F35" s="3"/>
      <c r="G35" s="3"/>
      <c r="H35" s="3"/>
      <c r="I35" s="3"/>
      <c r="J35" s="3"/>
      <c r="K35" s="3"/>
    </row>
    <row r="36" spans="4:11" x14ac:dyDescent="0.25">
      <c r="D36" s="3"/>
      <c r="E36" s="3"/>
      <c r="F36" s="3"/>
      <c r="G36" s="3"/>
      <c r="H36" s="3"/>
      <c r="I36" s="3"/>
      <c r="J36" s="3"/>
      <c r="K36" s="3"/>
    </row>
    <row r="37" spans="4:11" x14ac:dyDescent="0.25">
      <c r="D37" s="3"/>
      <c r="E37" s="3"/>
      <c r="F37" s="3"/>
      <c r="G37" s="3"/>
      <c r="H37" s="3"/>
      <c r="I37" s="3"/>
      <c r="J37" s="3"/>
      <c r="K37" s="3"/>
    </row>
    <row r="38" spans="4:11" x14ac:dyDescent="0.25">
      <c r="D38" s="3"/>
      <c r="E38" s="3"/>
      <c r="F38" s="3"/>
      <c r="G38" s="3"/>
      <c r="H38" s="3"/>
      <c r="I38" s="3"/>
      <c r="J38" s="3"/>
      <c r="K38" s="3"/>
    </row>
    <row r="39" spans="4:11" x14ac:dyDescent="0.25">
      <c r="D39" s="3"/>
      <c r="E39" s="3"/>
      <c r="F39" s="3"/>
      <c r="G39" s="3"/>
      <c r="H39" s="3"/>
      <c r="I39" s="3"/>
      <c r="J39" s="3"/>
      <c r="K39" s="3"/>
    </row>
    <row r="40" spans="4:11" x14ac:dyDescent="0.25">
      <c r="D40" s="3"/>
      <c r="E40" s="3"/>
      <c r="F40" s="3"/>
      <c r="G40" s="3"/>
      <c r="H40" s="3"/>
      <c r="I40" s="3"/>
      <c r="J40" s="3"/>
      <c r="K40" s="3"/>
    </row>
    <row r="41" spans="4:11" x14ac:dyDescent="0.25">
      <c r="D41" s="3"/>
      <c r="E41" s="3"/>
      <c r="F41" s="3"/>
      <c r="G41" s="3"/>
      <c r="H41" s="3"/>
      <c r="I41" s="3"/>
      <c r="J41" s="3"/>
      <c r="K41" s="3"/>
    </row>
  </sheetData>
  <mergeCells count="2">
    <mergeCell ref="A1:L1"/>
    <mergeCell ref="A3:L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4"/>
  <sheetViews>
    <sheetView zoomScaleNormal="100" workbookViewId="0">
      <pane ySplit="6" topLeftCell="A22" activePane="bottomLeft" state="frozen"/>
      <selection pane="bottomLeft" activeCell="A2" sqref="A2"/>
    </sheetView>
  </sheetViews>
  <sheetFormatPr defaultColWidth="9" defaultRowHeight="15" x14ac:dyDescent="0.25"/>
  <cols>
    <col min="1" max="1" width="10.7109375" style="1" bestFit="1" customWidth="1"/>
    <col min="2" max="2" width="21.5703125" style="1" customWidth="1"/>
    <col min="3" max="3" width="24.28515625" style="1" customWidth="1"/>
    <col min="4" max="4" width="12" style="1" customWidth="1"/>
    <col min="5" max="5" width="12.5703125" style="1" customWidth="1"/>
    <col min="6" max="6" width="9" style="1"/>
    <col min="7" max="7" width="3.7109375" style="1" customWidth="1"/>
    <col min="8" max="25" width="9" style="1"/>
    <col min="26" max="26" width="9" style="1" customWidth="1"/>
    <col min="27" max="16384" width="9" style="1"/>
  </cols>
  <sheetData>
    <row r="1" spans="1:25" x14ac:dyDescent="0.25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12" t="s">
        <v>20</v>
      </c>
      <c r="X1" s="13">
        <f>'Inc&amp;Exp'!I34</f>
        <v>6846.329999999999</v>
      </c>
    </row>
    <row r="2" spans="1:25" x14ac:dyDescent="0.25">
      <c r="W2" s="12" t="s">
        <v>21</v>
      </c>
      <c r="X2" s="13">
        <f>X1-F7</f>
        <v>0</v>
      </c>
    </row>
    <row r="3" spans="1:25" x14ac:dyDescent="0.25">
      <c r="A3" s="53" t="s">
        <v>99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5" spans="1:25" s="4" customFormat="1" x14ac:dyDescent="0.25">
      <c r="A5" s="4" t="s">
        <v>1</v>
      </c>
      <c r="B5" s="4" t="s">
        <v>52</v>
      </c>
      <c r="C5" s="4" t="s">
        <v>2</v>
      </c>
      <c r="D5" s="4" t="s">
        <v>53</v>
      </c>
      <c r="E5" s="4" t="s">
        <v>110</v>
      </c>
      <c r="F5" s="4" t="s">
        <v>3</v>
      </c>
      <c r="H5" s="4" t="s">
        <v>23</v>
      </c>
      <c r="I5" s="4" t="s">
        <v>25</v>
      </c>
      <c r="J5" s="4" t="s">
        <v>29</v>
      </c>
      <c r="K5" s="4" t="s">
        <v>5</v>
      </c>
      <c r="L5" s="4" t="s">
        <v>36</v>
      </c>
      <c r="M5" s="4" t="s">
        <v>45</v>
      </c>
      <c r="N5" s="4" t="s">
        <v>38</v>
      </c>
      <c r="O5" s="4" t="s">
        <v>49</v>
      </c>
      <c r="P5" s="4" t="s">
        <v>50</v>
      </c>
      <c r="Q5" s="4" t="s">
        <v>51</v>
      </c>
      <c r="R5" s="4" t="s">
        <v>55</v>
      </c>
      <c r="S5" s="4" t="s">
        <v>56</v>
      </c>
      <c r="T5" s="4" t="s">
        <v>28</v>
      </c>
      <c r="U5" s="4" t="s">
        <v>27</v>
      </c>
      <c r="V5" s="16">
        <f>SUM(H7:U7)</f>
        <v>6846.329999999999</v>
      </c>
    </row>
    <row r="6" spans="1:25" s="4" customFormat="1" x14ac:dyDescent="0.25">
      <c r="H6" s="4" t="s">
        <v>24</v>
      </c>
      <c r="I6" s="4" t="s">
        <v>26</v>
      </c>
      <c r="J6" s="4" t="s">
        <v>30</v>
      </c>
    </row>
    <row r="7" spans="1:25" ht="15.75" thickBot="1" x14ac:dyDescent="0.3">
      <c r="F7" s="17">
        <f>SUM(F8:F1002)</f>
        <v>6846.33</v>
      </c>
      <c r="G7" s="3"/>
      <c r="H7" s="17">
        <f>SUM(H8:H1002)</f>
        <v>4554.24</v>
      </c>
      <c r="I7" s="17">
        <f t="shared" ref="I7:U7" si="0">SUM(I8:I1002)</f>
        <v>644.12</v>
      </c>
      <c r="J7" s="17">
        <f t="shared" si="0"/>
        <v>0</v>
      </c>
      <c r="K7" s="17">
        <f t="shared" si="0"/>
        <v>495.58</v>
      </c>
      <c r="L7" s="17">
        <f t="shared" si="0"/>
        <v>94.11</v>
      </c>
      <c r="M7" s="17">
        <f t="shared" si="0"/>
        <v>300</v>
      </c>
      <c r="N7" s="17">
        <f t="shared" si="0"/>
        <v>550</v>
      </c>
      <c r="O7" s="17">
        <f t="shared" si="0"/>
        <v>0</v>
      </c>
      <c r="P7" s="17">
        <f t="shared" si="0"/>
        <v>0</v>
      </c>
      <c r="Q7" s="17">
        <f t="shared" si="0"/>
        <v>35</v>
      </c>
      <c r="R7" s="17">
        <f t="shared" si="0"/>
        <v>35</v>
      </c>
      <c r="S7" s="17">
        <f t="shared" si="0"/>
        <v>0</v>
      </c>
      <c r="T7" s="17">
        <f t="shared" si="0"/>
        <v>0</v>
      </c>
      <c r="U7" s="17">
        <f t="shared" si="0"/>
        <v>138.28</v>
      </c>
      <c r="V7" s="18">
        <f>F7-H7-I7-J7-K7-L7-M7-N7-O7-P7-Q7-R7-S7-T7-U7</f>
        <v>4.2632564145606011E-13</v>
      </c>
    </row>
    <row r="8" spans="1:25" x14ac:dyDescent="0.25">
      <c r="A8" s="2">
        <v>43927</v>
      </c>
      <c r="B8" s="1" t="s">
        <v>90</v>
      </c>
      <c r="C8" s="1" t="s">
        <v>91</v>
      </c>
      <c r="D8" s="11" t="s">
        <v>96</v>
      </c>
      <c r="E8" s="1" t="s">
        <v>111</v>
      </c>
      <c r="F8" s="3">
        <v>282</v>
      </c>
      <c r="G8" s="3"/>
      <c r="H8" s="3">
        <v>282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18">
        <f t="shared" ref="V8:V21" si="1">F8-H8-I8-J8-K8-L8-M8-N8-O8-P8-Q8-R8-S8-T8-U8</f>
        <v>0</v>
      </c>
    </row>
    <row r="9" spans="1:25" x14ac:dyDescent="0.25">
      <c r="A9" s="2">
        <v>43928</v>
      </c>
      <c r="B9" s="1" t="s">
        <v>92</v>
      </c>
      <c r="C9" s="1" t="s">
        <v>95</v>
      </c>
      <c r="D9" s="1">
        <v>101256</v>
      </c>
      <c r="E9" s="1" t="s">
        <v>111</v>
      </c>
      <c r="F9" s="3">
        <v>211.2</v>
      </c>
      <c r="G9" s="3"/>
      <c r="H9" s="3">
        <v>211.2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8">
        <f t="shared" si="1"/>
        <v>0</v>
      </c>
      <c r="Y9" s="3"/>
    </row>
    <row r="10" spans="1:25" x14ac:dyDescent="0.25">
      <c r="A10" s="2">
        <v>43966</v>
      </c>
      <c r="B10" s="1" t="s">
        <v>93</v>
      </c>
      <c r="C10" s="1" t="s">
        <v>5</v>
      </c>
      <c r="D10" s="1">
        <v>101257</v>
      </c>
      <c r="E10" s="2">
        <v>44181</v>
      </c>
      <c r="F10" s="3">
        <v>495.58</v>
      </c>
      <c r="H10" s="3"/>
      <c r="I10" s="3"/>
      <c r="J10" s="3"/>
      <c r="K10" s="3">
        <v>495.58</v>
      </c>
      <c r="L10" s="3"/>
      <c r="M10" s="3"/>
      <c r="N10" s="3"/>
      <c r="O10" s="3"/>
      <c r="P10" s="3"/>
      <c r="Q10" s="3"/>
      <c r="R10" s="3"/>
      <c r="S10" s="3"/>
      <c r="T10" s="3"/>
      <c r="V10" s="18">
        <f t="shared" si="1"/>
        <v>0</v>
      </c>
    </row>
    <row r="11" spans="1:25" x14ac:dyDescent="0.25">
      <c r="A11" s="2">
        <v>43957</v>
      </c>
      <c r="B11" s="2" t="s">
        <v>90</v>
      </c>
      <c r="C11" s="1" t="s">
        <v>91</v>
      </c>
      <c r="D11" s="1" t="s">
        <v>96</v>
      </c>
      <c r="E11" s="1" t="s">
        <v>111</v>
      </c>
      <c r="F11" s="3">
        <v>282</v>
      </c>
      <c r="H11" s="3">
        <v>282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V11" s="18">
        <f t="shared" si="1"/>
        <v>0</v>
      </c>
      <c r="Y11" s="3"/>
    </row>
    <row r="12" spans="1:25" x14ac:dyDescent="0.25">
      <c r="A12" s="2">
        <v>43988</v>
      </c>
      <c r="B12" s="2" t="s">
        <v>102</v>
      </c>
      <c r="C12" s="1" t="s">
        <v>103</v>
      </c>
      <c r="D12" s="1" t="s">
        <v>104</v>
      </c>
      <c r="E12" s="2">
        <v>44181</v>
      </c>
      <c r="F12" s="3">
        <v>35</v>
      </c>
      <c r="H12" s="3"/>
      <c r="I12" s="3"/>
      <c r="J12" s="3"/>
      <c r="K12" s="3"/>
      <c r="L12" s="3"/>
      <c r="M12" s="3"/>
      <c r="N12" s="3"/>
      <c r="O12" s="3"/>
      <c r="P12" s="3"/>
      <c r="Q12" s="3">
        <v>35</v>
      </c>
      <c r="R12" s="3"/>
      <c r="S12" s="3"/>
      <c r="T12" s="3"/>
      <c r="V12" s="18">
        <f t="shared" si="1"/>
        <v>0</v>
      </c>
    </row>
    <row r="13" spans="1:25" x14ac:dyDescent="0.25">
      <c r="A13" s="2">
        <v>43990</v>
      </c>
      <c r="B13" s="2" t="s">
        <v>90</v>
      </c>
      <c r="C13" s="1" t="s">
        <v>91</v>
      </c>
      <c r="D13" s="1" t="s">
        <v>96</v>
      </c>
      <c r="E13" s="1" t="s">
        <v>111</v>
      </c>
      <c r="F13" s="3">
        <v>282</v>
      </c>
      <c r="H13" s="3">
        <v>282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18">
        <f t="shared" si="1"/>
        <v>0</v>
      </c>
      <c r="Y13" s="3"/>
    </row>
    <row r="14" spans="1:25" x14ac:dyDescent="0.25">
      <c r="A14" s="2">
        <v>44018</v>
      </c>
      <c r="B14" s="1" t="s">
        <v>90</v>
      </c>
      <c r="C14" s="1" t="s">
        <v>91</v>
      </c>
      <c r="D14" s="1" t="s">
        <v>96</v>
      </c>
      <c r="E14" s="1" t="s">
        <v>111</v>
      </c>
      <c r="F14" s="3">
        <v>282</v>
      </c>
      <c r="H14" s="3">
        <v>282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V14" s="18">
        <f t="shared" si="1"/>
        <v>0</v>
      </c>
    </row>
    <row r="15" spans="1:25" x14ac:dyDescent="0.25">
      <c r="A15" s="2">
        <v>44000</v>
      </c>
      <c r="B15" s="2" t="s">
        <v>105</v>
      </c>
      <c r="C15" s="1" t="s">
        <v>106</v>
      </c>
      <c r="D15" s="1">
        <v>101258</v>
      </c>
      <c r="E15" s="2">
        <v>44181</v>
      </c>
      <c r="F15" s="3">
        <v>323.3</v>
      </c>
      <c r="H15" s="3"/>
      <c r="I15" s="3">
        <v>269.42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">
        <v>53.88</v>
      </c>
      <c r="V15" s="18">
        <f t="shared" si="1"/>
        <v>0</v>
      </c>
      <c r="Y15" s="3"/>
    </row>
    <row r="16" spans="1:25" x14ac:dyDescent="0.25">
      <c r="A16" s="2">
        <v>44014</v>
      </c>
      <c r="B16" s="2" t="s">
        <v>90</v>
      </c>
      <c r="C16" s="1" t="s">
        <v>36</v>
      </c>
      <c r="D16" s="1">
        <v>101259</v>
      </c>
      <c r="E16" s="2">
        <v>44181</v>
      </c>
      <c r="F16" s="3">
        <v>46.68</v>
      </c>
      <c r="H16" s="3"/>
      <c r="I16" s="3"/>
      <c r="J16" s="3"/>
      <c r="K16" s="3"/>
      <c r="L16" s="3">
        <v>46.68</v>
      </c>
      <c r="M16" s="3"/>
      <c r="N16" s="3"/>
      <c r="O16" s="3"/>
      <c r="P16" s="3"/>
      <c r="Q16" s="3"/>
      <c r="R16" s="3"/>
      <c r="S16" s="3"/>
      <c r="T16" s="3"/>
      <c r="U16" s="3"/>
      <c r="V16" s="18">
        <f t="shared" si="1"/>
        <v>0</v>
      </c>
    </row>
    <row r="17" spans="1:22" x14ac:dyDescent="0.25">
      <c r="A17" s="2">
        <v>44014</v>
      </c>
      <c r="B17" s="2" t="s">
        <v>90</v>
      </c>
      <c r="C17" s="1" t="s">
        <v>107</v>
      </c>
      <c r="D17" s="1">
        <v>101260</v>
      </c>
      <c r="E17" s="2">
        <v>44181</v>
      </c>
      <c r="F17" s="3">
        <v>15.24</v>
      </c>
      <c r="H17" s="3"/>
      <c r="I17" s="3"/>
      <c r="J17" s="3"/>
      <c r="K17" s="3"/>
      <c r="L17" s="3">
        <v>15.24</v>
      </c>
      <c r="M17" s="3"/>
      <c r="N17" s="3"/>
      <c r="O17" s="3"/>
      <c r="P17" s="3"/>
      <c r="Q17" s="3"/>
      <c r="R17" s="3"/>
      <c r="S17" s="3"/>
      <c r="T17" s="3"/>
      <c r="V17" s="18">
        <f t="shared" si="1"/>
        <v>0</v>
      </c>
    </row>
    <row r="18" spans="1:22" x14ac:dyDescent="0.25">
      <c r="A18" s="2">
        <v>44028</v>
      </c>
      <c r="B18" s="2" t="s">
        <v>108</v>
      </c>
      <c r="D18" s="1">
        <v>101261</v>
      </c>
      <c r="E18" s="6">
        <v>44181</v>
      </c>
      <c r="F18" s="3">
        <v>300</v>
      </c>
      <c r="H18" s="3"/>
      <c r="I18" s="3"/>
      <c r="J18" s="3"/>
      <c r="K18" s="3"/>
      <c r="L18" s="3"/>
      <c r="M18" s="3">
        <v>300</v>
      </c>
      <c r="N18" s="3"/>
      <c r="O18" s="3"/>
      <c r="P18" s="3"/>
      <c r="Q18" s="3"/>
      <c r="R18" s="3"/>
      <c r="S18" s="3"/>
      <c r="T18" s="3"/>
      <c r="U18" s="3"/>
      <c r="V18" s="18">
        <f t="shared" si="1"/>
        <v>0</v>
      </c>
    </row>
    <row r="19" spans="1:22" x14ac:dyDescent="0.25">
      <c r="A19" s="2">
        <v>44049</v>
      </c>
      <c r="B19" s="2" t="s">
        <v>90</v>
      </c>
      <c r="C19" s="1" t="s">
        <v>91</v>
      </c>
      <c r="D19" s="1" t="s">
        <v>96</v>
      </c>
      <c r="E19" s="1" t="s">
        <v>111</v>
      </c>
      <c r="F19" s="3">
        <v>282</v>
      </c>
      <c r="H19" s="3">
        <v>282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V19" s="18">
        <f t="shared" si="1"/>
        <v>0</v>
      </c>
    </row>
    <row r="20" spans="1:22" x14ac:dyDescent="0.25">
      <c r="A20" s="2">
        <v>44069</v>
      </c>
      <c r="B20" s="2" t="s">
        <v>105</v>
      </c>
      <c r="C20" s="1" t="s">
        <v>106</v>
      </c>
      <c r="D20" s="1">
        <v>101262</v>
      </c>
      <c r="E20" s="2">
        <v>44181</v>
      </c>
      <c r="F20" s="3">
        <v>63.1</v>
      </c>
      <c r="H20" s="3"/>
      <c r="I20" s="3">
        <v>44.7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>
        <v>18.399999999999999</v>
      </c>
      <c r="V20" s="18">
        <f t="shared" si="1"/>
        <v>0</v>
      </c>
    </row>
    <row r="21" spans="1:22" x14ac:dyDescent="0.25">
      <c r="A21" s="2">
        <v>44049</v>
      </c>
      <c r="B21" s="2" t="s">
        <v>90</v>
      </c>
      <c r="C21" s="1" t="s">
        <v>91</v>
      </c>
      <c r="D21" s="1" t="s">
        <v>96</v>
      </c>
      <c r="E21" s="1" t="s">
        <v>111</v>
      </c>
      <c r="F21" s="3">
        <v>282</v>
      </c>
      <c r="H21" s="3">
        <v>282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8">
        <f t="shared" si="1"/>
        <v>0</v>
      </c>
    </row>
    <row r="22" spans="1:22" x14ac:dyDescent="0.25">
      <c r="A22" s="2">
        <v>44090</v>
      </c>
      <c r="B22" s="2" t="s">
        <v>92</v>
      </c>
      <c r="C22" s="1" t="s">
        <v>95</v>
      </c>
      <c r="D22" s="1">
        <v>101263</v>
      </c>
      <c r="E22" s="1" t="s">
        <v>111</v>
      </c>
      <c r="F22" s="3">
        <v>434</v>
      </c>
      <c r="H22" s="3">
        <v>434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V22" s="5">
        <f t="shared" ref="V22:V64" si="2">F22-H22-I22-J22-K22-L22-M22-N22-O22-P22-Q22-R22-T22-U22</f>
        <v>0</v>
      </c>
    </row>
    <row r="23" spans="1:22" x14ac:dyDescent="0.25">
      <c r="A23" s="2">
        <v>44110</v>
      </c>
      <c r="B23" s="2" t="s">
        <v>90</v>
      </c>
      <c r="C23" s="1" t="s">
        <v>91</v>
      </c>
      <c r="D23" s="1" t="s">
        <v>96</v>
      </c>
      <c r="E23" s="1" t="s">
        <v>111</v>
      </c>
      <c r="F23" s="3">
        <v>282</v>
      </c>
      <c r="H23" s="3">
        <v>282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s="5">
        <f t="shared" si="2"/>
        <v>0</v>
      </c>
    </row>
    <row r="24" spans="1:22" x14ac:dyDescent="0.25">
      <c r="A24" s="2">
        <v>44141</v>
      </c>
      <c r="B24" s="2" t="s">
        <v>90</v>
      </c>
      <c r="C24" s="1" t="s">
        <v>91</v>
      </c>
      <c r="D24" s="1" t="s">
        <v>96</v>
      </c>
      <c r="E24" s="1" t="s">
        <v>111</v>
      </c>
      <c r="F24" s="3">
        <v>282</v>
      </c>
      <c r="H24" s="3">
        <v>282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">
        <f t="shared" si="2"/>
        <v>0</v>
      </c>
    </row>
    <row r="25" spans="1:22" x14ac:dyDescent="0.25">
      <c r="A25" s="19">
        <v>44142</v>
      </c>
      <c r="B25" s="9" t="s">
        <v>90</v>
      </c>
      <c r="C25" s="1" t="s">
        <v>91</v>
      </c>
      <c r="D25" s="1" t="s">
        <v>96</v>
      </c>
      <c r="E25" s="1" t="s">
        <v>111</v>
      </c>
      <c r="F25" s="3">
        <v>282</v>
      </c>
      <c r="H25" s="3">
        <v>282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">
        <f t="shared" si="2"/>
        <v>0</v>
      </c>
    </row>
    <row r="26" spans="1:22" x14ac:dyDescent="0.25">
      <c r="A26" s="19">
        <v>44173</v>
      </c>
      <c r="B26" s="9" t="s">
        <v>114</v>
      </c>
      <c r="C26" s="1" t="s">
        <v>115</v>
      </c>
      <c r="D26" s="1">
        <v>101264</v>
      </c>
      <c r="E26" s="1" t="s">
        <v>124</v>
      </c>
      <c r="F26" s="3">
        <v>100</v>
      </c>
      <c r="H26" s="3"/>
      <c r="I26" s="3"/>
      <c r="J26" s="3"/>
      <c r="K26" s="3"/>
      <c r="L26" s="3"/>
      <c r="M26" s="3"/>
      <c r="N26" s="3">
        <v>100</v>
      </c>
      <c r="O26" s="3"/>
      <c r="P26" s="3"/>
      <c r="Q26" s="3"/>
      <c r="R26" s="3"/>
      <c r="S26" s="3"/>
      <c r="T26" s="3"/>
      <c r="V26" s="5">
        <f t="shared" si="2"/>
        <v>0</v>
      </c>
    </row>
    <row r="27" spans="1:22" x14ac:dyDescent="0.25">
      <c r="A27" s="2">
        <v>44173</v>
      </c>
      <c r="B27" s="2" t="s">
        <v>116</v>
      </c>
      <c r="C27" s="1" t="s">
        <v>117</v>
      </c>
      <c r="D27" s="1">
        <v>101265</v>
      </c>
      <c r="E27" s="2">
        <v>44104</v>
      </c>
      <c r="F27" s="3">
        <v>35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>
        <v>35</v>
      </c>
      <c r="S27" s="3"/>
      <c r="T27" s="3"/>
      <c r="V27" s="5">
        <f t="shared" si="2"/>
        <v>0</v>
      </c>
    </row>
    <row r="28" spans="1:22" x14ac:dyDescent="0.25">
      <c r="A28" s="2">
        <v>44174</v>
      </c>
      <c r="B28" s="2" t="s">
        <v>118</v>
      </c>
      <c r="C28" s="1" t="s">
        <v>119</v>
      </c>
      <c r="D28" s="1">
        <v>101266</v>
      </c>
      <c r="E28" s="2">
        <v>44104</v>
      </c>
      <c r="F28" s="3">
        <v>120</v>
      </c>
      <c r="H28" s="3"/>
      <c r="I28" s="3">
        <v>100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>
        <v>20</v>
      </c>
      <c r="V28" s="5">
        <f t="shared" si="2"/>
        <v>0</v>
      </c>
    </row>
    <row r="29" spans="1:22" x14ac:dyDescent="0.25">
      <c r="A29" s="2">
        <v>44179</v>
      </c>
      <c r="B29" s="2" t="s">
        <v>105</v>
      </c>
      <c r="C29" s="1" t="s">
        <v>120</v>
      </c>
      <c r="D29" s="1">
        <v>101267</v>
      </c>
      <c r="E29" s="2">
        <v>44132</v>
      </c>
      <c r="F29" s="3">
        <v>110.4</v>
      </c>
      <c r="H29" s="3"/>
      <c r="I29" s="3">
        <v>92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>
        <v>18.399999999999999</v>
      </c>
      <c r="V29" s="5">
        <f t="shared" si="2"/>
        <v>0</v>
      </c>
    </row>
    <row r="30" spans="1:22" x14ac:dyDescent="0.25">
      <c r="A30" s="2">
        <v>44179</v>
      </c>
      <c r="B30" s="2" t="s">
        <v>121</v>
      </c>
      <c r="C30" s="1" t="s">
        <v>122</v>
      </c>
      <c r="D30" s="1">
        <v>101268</v>
      </c>
      <c r="E30" s="2" t="s">
        <v>123</v>
      </c>
      <c r="F30" s="3">
        <v>50</v>
      </c>
      <c r="H30" s="3"/>
      <c r="I30" s="3"/>
      <c r="J30" s="3"/>
      <c r="K30" s="3"/>
      <c r="L30" s="3"/>
      <c r="M30" s="3"/>
      <c r="N30" s="3">
        <v>50</v>
      </c>
      <c r="O30" s="3"/>
      <c r="P30" s="3"/>
      <c r="Q30" s="3"/>
      <c r="R30" s="3"/>
      <c r="S30" s="3"/>
      <c r="T30" s="3"/>
      <c r="U30" s="3"/>
      <c r="V30" s="5">
        <f t="shared" si="2"/>
        <v>0</v>
      </c>
    </row>
    <row r="31" spans="1:22" x14ac:dyDescent="0.25">
      <c r="A31" s="2">
        <v>44209</v>
      </c>
      <c r="B31" s="2" t="s">
        <v>92</v>
      </c>
      <c r="C31" s="1" t="s">
        <v>95</v>
      </c>
      <c r="D31" s="1">
        <v>101269</v>
      </c>
      <c r="E31" s="1" t="s">
        <v>111</v>
      </c>
      <c r="F31" s="3">
        <v>216.6</v>
      </c>
      <c r="H31" s="3">
        <v>216.6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5">
        <f t="shared" si="2"/>
        <v>0</v>
      </c>
    </row>
    <row r="32" spans="1:22" x14ac:dyDescent="0.25">
      <c r="A32" s="2">
        <v>44202</v>
      </c>
      <c r="B32" s="2" t="s">
        <v>90</v>
      </c>
      <c r="C32" s="1" t="s">
        <v>91</v>
      </c>
      <c r="D32" s="1" t="s">
        <v>96</v>
      </c>
      <c r="E32" s="1" t="s">
        <v>111</v>
      </c>
      <c r="F32" s="3">
        <v>282</v>
      </c>
      <c r="H32" s="3">
        <v>282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5">
        <f t="shared" si="2"/>
        <v>0</v>
      </c>
    </row>
    <row r="33" spans="1:22" x14ac:dyDescent="0.25">
      <c r="A33" s="2">
        <v>44223</v>
      </c>
      <c r="B33" s="9" t="s">
        <v>125</v>
      </c>
      <c r="C33" s="1" t="s">
        <v>47</v>
      </c>
      <c r="D33" s="1">
        <v>101270</v>
      </c>
      <c r="E33" s="1" t="s">
        <v>126</v>
      </c>
      <c r="F33" s="3">
        <v>400</v>
      </c>
      <c r="H33" s="3"/>
      <c r="I33" s="3"/>
      <c r="J33" s="3"/>
      <c r="K33" s="3"/>
      <c r="L33" s="3"/>
      <c r="M33" s="3"/>
      <c r="N33" s="3">
        <v>400</v>
      </c>
      <c r="O33" s="3"/>
      <c r="P33" s="3"/>
      <c r="Q33" s="3"/>
      <c r="R33" s="3"/>
      <c r="S33" s="3"/>
      <c r="T33" s="3"/>
      <c r="U33" s="3"/>
      <c r="V33" s="5">
        <f t="shared" si="2"/>
        <v>0</v>
      </c>
    </row>
    <row r="34" spans="1:22" x14ac:dyDescent="0.25">
      <c r="A34" s="2">
        <v>44235</v>
      </c>
      <c r="B34" s="2" t="s">
        <v>90</v>
      </c>
      <c r="C34" s="1" t="s">
        <v>91</v>
      </c>
      <c r="D34" s="1" t="s">
        <v>96</v>
      </c>
      <c r="E34" s="1" t="s">
        <v>111</v>
      </c>
      <c r="F34" s="3">
        <v>282</v>
      </c>
      <c r="H34" s="3">
        <v>282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V34" s="5">
        <f t="shared" si="2"/>
        <v>0</v>
      </c>
    </row>
    <row r="35" spans="1:22" x14ac:dyDescent="0.25">
      <c r="A35" s="2">
        <v>44263</v>
      </c>
      <c r="B35" s="2" t="s">
        <v>90</v>
      </c>
      <c r="C35" s="1" t="s">
        <v>91</v>
      </c>
      <c r="D35" s="1" t="s">
        <v>96</v>
      </c>
      <c r="E35" s="1" t="s">
        <v>111</v>
      </c>
      <c r="F35" s="3">
        <v>282</v>
      </c>
      <c r="H35" s="3">
        <v>282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V35" s="5">
        <f t="shared" si="2"/>
        <v>0</v>
      </c>
    </row>
    <row r="36" spans="1:22" x14ac:dyDescent="0.25">
      <c r="A36" s="2">
        <v>44272</v>
      </c>
      <c r="B36" s="2" t="s">
        <v>90</v>
      </c>
      <c r="C36" s="1" t="s">
        <v>91</v>
      </c>
      <c r="D36" s="1">
        <v>101271</v>
      </c>
      <c r="E36" s="1" t="s">
        <v>111</v>
      </c>
      <c r="F36" s="3">
        <v>91.84</v>
      </c>
      <c r="H36" s="3">
        <v>91.84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">
        <f t="shared" si="2"/>
        <v>0</v>
      </c>
    </row>
    <row r="37" spans="1:22" x14ac:dyDescent="0.25">
      <c r="A37" s="2">
        <v>44272</v>
      </c>
      <c r="B37" s="2" t="s">
        <v>92</v>
      </c>
      <c r="C37" s="1" t="s">
        <v>95</v>
      </c>
      <c r="D37" s="1">
        <v>100272</v>
      </c>
      <c r="E37" s="1" t="s">
        <v>111</v>
      </c>
      <c r="F37" s="3">
        <v>216.6</v>
      </c>
      <c r="H37" s="3">
        <v>216.6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">
        <f t="shared" si="2"/>
        <v>0</v>
      </c>
    </row>
    <row r="38" spans="1:22" x14ac:dyDescent="0.25">
      <c r="A38" s="2">
        <v>44272</v>
      </c>
      <c r="B38" s="2" t="s">
        <v>105</v>
      </c>
      <c r="C38" s="9" t="s">
        <v>120</v>
      </c>
      <c r="D38" s="1">
        <v>101273</v>
      </c>
      <c r="E38" s="11"/>
      <c r="F38" s="3">
        <v>165.6</v>
      </c>
      <c r="H38" s="3"/>
      <c r="I38" s="3">
        <v>138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>
        <v>27.6</v>
      </c>
      <c r="V38" s="5">
        <f t="shared" si="2"/>
        <v>0</v>
      </c>
    </row>
    <row r="39" spans="1:22" x14ac:dyDescent="0.25">
      <c r="A39" s="2">
        <v>44272</v>
      </c>
      <c r="B39" s="2" t="s">
        <v>90</v>
      </c>
      <c r="C39" s="1" t="s">
        <v>36</v>
      </c>
      <c r="D39" s="1">
        <v>101274</v>
      </c>
      <c r="F39" s="3">
        <v>32.19</v>
      </c>
      <c r="H39" s="3"/>
      <c r="I39" s="3"/>
      <c r="J39" s="3"/>
      <c r="K39" s="3"/>
      <c r="L39" s="3">
        <v>32.19</v>
      </c>
      <c r="M39" s="3"/>
      <c r="N39" s="3"/>
      <c r="O39" s="3"/>
      <c r="P39" s="3"/>
      <c r="Q39" s="3"/>
      <c r="R39" s="3"/>
      <c r="S39" s="3"/>
      <c r="T39" s="3"/>
      <c r="U39" s="3"/>
      <c r="V39" s="5">
        <f t="shared" si="2"/>
        <v>0</v>
      </c>
    </row>
    <row r="40" spans="1:22" x14ac:dyDescent="0.25">
      <c r="A40" s="6"/>
      <c r="B40" s="2"/>
      <c r="C40" s="9"/>
      <c r="E40" s="11"/>
      <c r="F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">
        <f t="shared" si="2"/>
        <v>0</v>
      </c>
    </row>
    <row r="41" spans="1:22" x14ac:dyDescent="0.25">
      <c r="A41" s="2"/>
      <c r="B41" s="2"/>
      <c r="F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">
        <f t="shared" si="2"/>
        <v>0</v>
      </c>
    </row>
    <row r="42" spans="1:22" x14ac:dyDescent="0.25">
      <c r="A42" s="2"/>
      <c r="B42" s="2"/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5">
        <f t="shared" si="2"/>
        <v>0</v>
      </c>
    </row>
    <row r="43" spans="1:22" x14ac:dyDescent="0.25">
      <c r="A43" s="2"/>
      <c r="B43" s="2"/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V43" s="5">
        <f t="shared" si="2"/>
        <v>0</v>
      </c>
    </row>
    <row r="44" spans="1:22" x14ac:dyDescent="0.25">
      <c r="A44" s="2"/>
      <c r="B44" s="2"/>
      <c r="F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V44" s="5">
        <f t="shared" si="2"/>
        <v>0</v>
      </c>
    </row>
    <row r="45" spans="1:22" x14ac:dyDescent="0.25">
      <c r="A45" s="2"/>
      <c r="B45" s="2"/>
      <c r="F45" s="3"/>
      <c r="H45" s="3"/>
      <c r="J45" s="3"/>
      <c r="Q45" s="3"/>
      <c r="V45" s="5">
        <f t="shared" si="2"/>
        <v>0</v>
      </c>
    </row>
    <row r="46" spans="1:22" x14ac:dyDescent="0.25">
      <c r="A46" s="2"/>
      <c r="B46" s="2"/>
      <c r="F46" s="3"/>
      <c r="H46" s="3"/>
      <c r="J46" s="3"/>
      <c r="N46" s="3"/>
      <c r="V46" s="5">
        <f t="shared" si="2"/>
        <v>0</v>
      </c>
    </row>
    <row r="47" spans="1:22" x14ac:dyDescent="0.25">
      <c r="A47" s="2"/>
      <c r="B47" s="2"/>
      <c r="F47" s="3"/>
      <c r="H47" s="3"/>
      <c r="I47" s="3"/>
      <c r="L47" s="3"/>
      <c r="M47" s="3"/>
      <c r="N47" s="3"/>
      <c r="R47" s="3"/>
      <c r="U47" s="3"/>
      <c r="V47" s="5">
        <f t="shared" si="2"/>
        <v>0</v>
      </c>
    </row>
    <row r="48" spans="1:22" x14ac:dyDescent="0.25">
      <c r="A48" s="2"/>
      <c r="B48" s="2"/>
      <c r="F48" s="3"/>
      <c r="I48" s="3"/>
      <c r="R48" s="3"/>
      <c r="U48" s="3"/>
      <c r="V48" s="5">
        <f t="shared" si="2"/>
        <v>0</v>
      </c>
    </row>
    <row r="49" spans="1:22" x14ac:dyDescent="0.25">
      <c r="A49" s="2"/>
      <c r="B49" s="2"/>
      <c r="F49" s="3"/>
      <c r="H49" s="3"/>
      <c r="V49" s="5">
        <f t="shared" si="2"/>
        <v>0</v>
      </c>
    </row>
    <row r="50" spans="1:22" x14ac:dyDescent="0.25">
      <c r="A50" s="2"/>
      <c r="B50" s="2"/>
      <c r="F50" s="3"/>
      <c r="H50" s="3"/>
      <c r="V50" s="5">
        <f t="shared" si="2"/>
        <v>0</v>
      </c>
    </row>
    <row r="51" spans="1:22" x14ac:dyDescent="0.25">
      <c r="A51" s="2"/>
      <c r="B51" s="2"/>
      <c r="F51" s="3"/>
      <c r="V51" s="5">
        <f t="shared" si="2"/>
        <v>0</v>
      </c>
    </row>
    <row r="52" spans="1:22" x14ac:dyDescent="0.25">
      <c r="A52" s="2"/>
      <c r="B52" s="2"/>
      <c r="F52" s="3"/>
      <c r="H52" s="3"/>
      <c r="R52" s="3"/>
      <c r="V52" s="5">
        <f t="shared" si="2"/>
        <v>0</v>
      </c>
    </row>
    <row r="53" spans="1:22" x14ac:dyDescent="0.25">
      <c r="A53" s="2"/>
      <c r="B53" s="2"/>
      <c r="F53" s="3"/>
      <c r="J53" s="3"/>
      <c r="N53" s="3"/>
      <c r="T53" s="3"/>
      <c r="V53" s="5">
        <f t="shared" si="2"/>
        <v>0</v>
      </c>
    </row>
    <row r="54" spans="1:22" x14ac:dyDescent="0.25">
      <c r="A54" s="2"/>
      <c r="B54" s="2"/>
      <c r="F54" s="3"/>
      <c r="H54" s="3"/>
      <c r="V54" s="5">
        <f t="shared" si="2"/>
        <v>0</v>
      </c>
    </row>
    <row r="55" spans="1:22" x14ac:dyDescent="0.25">
      <c r="A55" s="2"/>
      <c r="B55" s="2"/>
      <c r="F55" s="3"/>
      <c r="I55" s="3"/>
      <c r="P55" s="3"/>
      <c r="U55" s="3"/>
      <c r="V55" s="5">
        <f t="shared" si="2"/>
        <v>0</v>
      </c>
    </row>
    <row r="56" spans="1:22" x14ac:dyDescent="0.25">
      <c r="A56" s="2"/>
      <c r="B56" s="2"/>
      <c r="F56" s="3"/>
      <c r="Q56" s="3"/>
      <c r="V56" s="5">
        <f t="shared" si="2"/>
        <v>0</v>
      </c>
    </row>
    <row r="57" spans="1:22" x14ac:dyDescent="0.25">
      <c r="V57" s="5">
        <f t="shared" si="2"/>
        <v>0</v>
      </c>
    </row>
    <row r="58" spans="1:22" x14ac:dyDescent="0.25">
      <c r="V58" s="5">
        <f t="shared" si="2"/>
        <v>0</v>
      </c>
    </row>
    <row r="59" spans="1:22" x14ac:dyDescent="0.25">
      <c r="V59" s="5">
        <f t="shared" si="2"/>
        <v>0</v>
      </c>
    </row>
    <row r="60" spans="1:22" x14ac:dyDescent="0.25">
      <c r="V60" s="5">
        <f t="shared" si="2"/>
        <v>0</v>
      </c>
    </row>
    <row r="61" spans="1:22" x14ac:dyDescent="0.25">
      <c r="V61" s="5">
        <f t="shared" si="2"/>
        <v>0</v>
      </c>
    </row>
    <row r="62" spans="1:22" x14ac:dyDescent="0.25">
      <c r="V62" s="5">
        <f t="shared" si="2"/>
        <v>0</v>
      </c>
    </row>
    <row r="63" spans="1:22" x14ac:dyDescent="0.25">
      <c r="V63" s="5">
        <f t="shared" si="2"/>
        <v>0</v>
      </c>
    </row>
    <row r="64" spans="1:22" x14ac:dyDescent="0.25">
      <c r="V64" s="5">
        <f t="shared" si="2"/>
        <v>0</v>
      </c>
    </row>
  </sheetData>
  <mergeCells count="2">
    <mergeCell ref="A1:V1"/>
    <mergeCell ref="A3:V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workbookViewId="0">
      <selection activeCell="A2" sqref="A2"/>
    </sheetView>
  </sheetViews>
  <sheetFormatPr defaultColWidth="9.140625" defaultRowHeight="15" x14ac:dyDescent="0.25"/>
  <cols>
    <col min="1" max="1" width="10.42578125" style="1" customWidth="1"/>
    <col min="2" max="2" width="9.7109375" style="1" customWidth="1"/>
    <col min="3" max="3" width="13.7109375" style="1" customWidth="1"/>
    <col min="4" max="8" width="9.140625" style="1"/>
    <col min="9" max="9" width="11.7109375" style="1" customWidth="1"/>
    <col min="10" max="10" width="3.7109375" style="1" customWidth="1"/>
    <col min="11" max="11" width="9.140625" style="1"/>
    <col min="12" max="12" width="3.7109375" style="1" customWidth="1"/>
    <col min="13" max="16384" width="9.140625" style="1"/>
  </cols>
  <sheetData>
    <row r="1" spans="1:13" x14ac:dyDescent="0.25">
      <c r="A1" s="52" t="s">
        <v>22</v>
      </c>
      <c r="B1" s="52"/>
      <c r="C1" s="52"/>
      <c r="D1" s="52"/>
      <c r="E1" s="52"/>
      <c r="F1" s="52"/>
      <c r="G1" s="52"/>
      <c r="H1" s="52"/>
      <c r="I1" s="52"/>
    </row>
    <row r="3" spans="1:13" x14ac:dyDescent="0.25">
      <c r="A3" s="53" t="s">
        <v>100</v>
      </c>
      <c r="B3" s="53"/>
      <c r="C3" s="53"/>
      <c r="D3" s="53"/>
      <c r="E3" s="53"/>
      <c r="F3" s="53"/>
      <c r="G3" s="53"/>
      <c r="H3" s="53"/>
      <c r="I3" s="53"/>
      <c r="M3" s="20" t="s">
        <v>112</v>
      </c>
    </row>
    <row r="4" spans="1:13" x14ac:dyDescent="0.25">
      <c r="K4" s="20"/>
      <c r="M4" s="20" t="s">
        <v>113</v>
      </c>
    </row>
    <row r="5" spans="1:13" x14ac:dyDescent="0.25">
      <c r="A5" s="2">
        <v>43921</v>
      </c>
      <c r="I5" s="2">
        <v>44286</v>
      </c>
      <c r="K5" s="20" t="s">
        <v>14</v>
      </c>
      <c r="M5" s="20" t="s">
        <v>14</v>
      </c>
    </row>
    <row r="6" spans="1:13" x14ac:dyDescent="0.25">
      <c r="K6" s="20"/>
    </row>
    <row r="7" spans="1:13" x14ac:dyDescent="0.25">
      <c r="C7" s="7" t="s">
        <v>15</v>
      </c>
    </row>
    <row r="8" spans="1:13" x14ac:dyDescent="0.25">
      <c r="A8" s="3">
        <v>7725</v>
      </c>
      <c r="C8" s="1" t="s">
        <v>4</v>
      </c>
      <c r="I8" s="3">
        <f>Receipts!F6</f>
        <v>7950</v>
      </c>
      <c r="K8" s="1">
        <v>7950</v>
      </c>
      <c r="M8" s="1">
        <v>8150</v>
      </c>
    </row>
    <row r="9" spans="1:13" x14ac:dyDescent="0.25">
      <c r="A9" s="3">
        <v>268.89999999999998</v>
      </c>
      <c r="C9" s="1" t="s">
        <v>33</v>
      </c>
      <c r="I9" s="3">
        <f>Receipts!H6</f>
        <v>0</v>
      </c>
    </row>
    <row r="10" spans="1:13" x14ac:dyDescent="0.25">
      <c r="C10" s="1" t="s">
        <v>60</v>
      </c>
      <c r="I10" s="3"/>
    </row>
    <row r="11" spans="1:13" x14ac:dyDescent="0.25">
      <c r="A11" s="3">
        <v>19.93</v>
      </c>
      <c r="C11" s="1" t="s">
        <v>35</v>
      </c>
      <c r="I11" s="3">
        <f>Receipts!G6</f>
        <v>670.52</v>
      </c>
    </row>
    <row r="12" spans="1:13" x14ac:dyDescent="0.25">
      <c r="A12" s="3"/>
      <c r="C12" s="1" t="s">
        <v>48</v>
      </c>
      <c r="I12" s="3">
        <f>Receipts!I6</f>
        <v>0</v>
      </c>
    </row>
    <row r="13" spans="1:13" x14ac:dyDescent="0.25">
      <c r="A13" s="3"/>
      <c r="C13" s="1" t="s">
        <v>58</v>
      </c>
      <c r="I13" s="3"/>
    </row>
    <row r="14" spans="1:13" x14ac:dyDescent="0.25">
      <c r="A14" s="3">
        <v>194.63</v>
      </c>
      <c r="C14" s="1" t="s">
        <v>79</v>
      </c>
      <c r="I14" s="3">
        <f>Receipts!K6</f>
        <v>0</v>
      </c>
    </row>
    <row r="15" spans="1:13" x14ac:dyDescent="0.25">
      <c r="A15" s="3"/>
    </row>
    <row r="16" spans="1:13" x14ac:dyDescent="0.25">
      <c r="A16" s="3"/>
    </row>
    <row r="17" spans="1:13" x14ac:dyDescent="0.25">
      <c r="A17" s="21">
        <f>SUM(A8:A16)</f>
        <v>8208.4599999999991</v>
      </c>
      <c r="C17" s="7" t="s">
        <v>16</v>
      </c>
      <c r="I17" s="21">
        <f>SUM(I7:I16)</f>
        <v>8620.52</v>
      </c>
      <c r="K17" s="22">
        <f>SUM(K7:K16)</f>
        <v>7950</v>
      </c>
      <c r="M17" s="22">
        <f>SUM(M8:M16)</f>
        <v>8150</v>
      </c>
    </row>
    <row r="19" spans="1:13" x14ac:dyDescent="0.25">
      <c r="C19" s="7" t="s">
        <v>17</v>
      </c>
    </row>
    <row r="20" spans="1:13" x14ac:dyDescent="0.25">
      <c r="A20" s="3">
        <v>4015.51</v>
      </c>
      <c r="C20" s="1" t="s">
        <v>31</v>
      </c>
      <c r="I20" s="3">
        <f>Payments!H7</f>
        <v>4554.24</v>
      </c>
      <c r="K20" s="1">
        <v>4200</v>
      </c>
      <c r="M20" s="1">
        <v>4300</v>
      </c>
    </row>
    <row r="21" spans="1:13" x14ac:dyDescent="0.25">
      <c r="A21" s="3">
        <v>3180.39</v>
      </c>
      <c r="C21" s="1" t="s">
        <v>41</v>
      </c>
      <c r="I21" s="3">
        <f>Payments!I7</f>
        <v>644.12</v>
      </c>
      <c r="K21" s="1">
        <v>1250</v>
      </c>
      <c r="M21" s="1">
        <v>1250</v>
      </c>
    </row>
    <row r="22" spans="1:13" x14ac:dyDescent="0.25">
      <c r="A22" s="3">
        <v>75</v>
      </c>
      <c r="C22" s="1" t="s">
        <v>42</v>
      </c>
      <c r="I22" s="3"/>
      <c r="K22" s="1">
        <v>200</v>
      </c>
      <c r="M22" s="1">
        <v>200</v>
      </c>
    </row>
    <row r="23" spans="1:13" x14ac:dyDescent="0.25">
      <c r="A23" s="3">
        <v>90.07</v>
      </c>
      <c r="C23" s="1" t="s">
        <v>36</v>
      </c>
      <c r="I23" s="3">
        <f>Payments!L7</f>
        <v>94.11</v>
      </c>
      <c r="K23" s="1">
        <v>100</v>
      </c>
      <c r="M23" s="1">
        <v>100</v>
      </c>
    </row>
    <row r="24" spans="1:13" x14ac:dyDescent="0.25">
      <c r="A24" s="3">
        <v>482.6</v>
      </c>
      <c r="C24" s="1" t="s">
        <v>5</v>
      </c>
      <c r="I24" s="3">
        <f>Payments!K7</f>
        <v>495.58</v>
      </c>
      <c r="K24" s="1">
        <v>550</v>
      </c>
      <c r="M24" s="1">
        <v>550</v>
      </c>
    </row>
    <row r="25" spans="1:13" x14ac:dyDescent="0.25">
      <c r="A25" s="3">
        <v>300</v>
      </c>
      <c r="C25" s="1" t="s">
        <v>37</v>
      </c>
      <c r="I25" s="3">
        <f>Payments!M7</f>
        <v>300</v>
      </c>
      <c r="K25" s="1">
        <v>350</v>
      </c>
      <c r="M25" s="1">
        <v>350</v>
      </c>
    </row>
    <row r="26" spans="1:13" x14ac:dyDescent="0.25">
      <c r="A26" s="3">
        <v>1390</v>
      </c>
      <c r="C26" s="1" t="s">
        <v>38</v>
      </c>
      <c r="I26" s="3">
        <f>Payments!N7</f>
        <v>550</v>
      </c>
      <c r="K26" s="1">
        <v>1000</v>
      </c>
      <c r="M26" s="1">
        <v>1000</v>
      </c>
    </row>
    <row r="27" spans="1:13" x14ac:dyDescent="0.25">
      <c r="A27" s="3">
        <v>35</v>
      </c>
      <c r="C27" s="1" t="s">
        <v>39</v>
      </c>
      <c r="I27" s="3">
        <f>Payments!Q7</f>
        <v>35</v>
      </c>
      <c r="M27" s="1">
        <v>50</v>
      </c>
    </row>
    <row r="28" spans="1:13" x14ac:dyDescent="0.25">
      <c r="C28" s="1" t="s">
        <v>34</v>
      </c>
      <c r="I28" s="3"/>
      <c r="K28" s="1">
        <v>100</v>
      </c>
      <c r="M28" s="1">
        <v>100</v>
      </c>
    </row>
    <row r="29" spans="1:13" x14ac:dyDescent="0.25">
      <c r="A29" s="3"/>
      <c r="C29" s="1" t="s">
        <v>83</v>
      </c>
      <c r="I29" s="3"/>
    </row>
    <row r="30" spans="1:13" x14ac:dyDescent="0.25">
      <c r="A30" s="3">
        <v>147.5</v>
      </c>
      <c r="C30" s="1" t="s">
        <v>57</v>
      </c>
      <c r="I30" s="3">
        <f>Payments!R7</f>
        <v>35</v>
      </c>
      <c r="K30" s="1">
        <v>100</v>
      </c>
      <c r="M30" s="1">
        <v>100</v>
      </c>
    </row>
    <row r="31" spans="1:13" x14ac:dyDescent="0.25">
      <c r="C31" s="1" t="s">
        <v>40</v>
      </c>
      <c r="I31" s="3"/>
      <c r="M31" s="1">
        <v>500</v>
      </c>
    </row>
    <row r="32" spans="1:13" x14ac:dyDescent="0.25">
      <c r="A32" s="3">
        <v>665.58</v>
      </c>
      <c r="C32" s="1" t="s">
        <v>32</v>
      </c>
      <c r="I32" s="3">
        <f>Payments!U7</f>
        <v>138.28</v>
      </c>
    </row>
    <row r="33" spans="1:13" x14ac:dyDescent="0.25">
      <c r="I33" s="3"/>
    </row>
    <row r="34" spans="1:13" x14ac:dyDescent="0.25">
      <c r="A34" s="21">
        <f>SUM(A20:A33)</f>
        <v>10381.65</v>
      </c>
      <c r="C34" s="7" t="s">
        <v>18</v>
      </c>
      <c r="I34" s="21">
        <f>SUM(I20:I33)</f>
        <v>6846.329999999999</v>
      </c>
      <c r="K34" s="22">
        <f>SUM(K19:K32)</f>
        <v>7850</v>
      </c>
      <c r="M34" s="22">
        <f>SUM(M20:M33)</f>
        <v>8500</v>
      </c>
    </row>
    <row r="36" spans="1:13" ht="15.75" thickBot="1" x14ac:dyDescent="0.3">
      <c r="A36" s="17">
        <f>A17-A34</f>
        <v>-2173.1900000000005</v>
      </c>
      <c r="C36" s="7" t="s">
        <v>19</v>
      </c>
      <c r="I36" s="17">
        <f>I17-I34</f>
        <v>1774.1900000000014</v>
      </c>
      <c r="K36" s="23">
        <f>K17-K34</f>
        <v>100</v>
      </c>
      <c r="M36" s="23">
        <f>M17-M34</f>
        <v>-350</v>
      </c>
    </row>
    <row r="40" spans="1:13" x14ac:dyDescent="0.25">
      <c r="H40" s="1" t="s">
        <v>127</v>
      </c>
    </row>
  </sheetData>
  <mergeCells count="2">
    <mergeCell ref="A1:I1"/>
    <mergeCell ref="A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BankRec</vt:lpstr>
      <vt:lpstr>Receipts</vt:lpstr>
      <vt:lpstr>Payments</vt:lpstr>
      <vt:lpstr>Inc&amp;Exp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</dc:creator>
  <cp:lastModifiedBy>Fiona Hill</cp:lastModifiedBy>
  <cp:lastPrinted>2020-11-18T18:12:40Z</cp:lastPrinted>
  <dcterms:created xsi:type="dcterms:W3CDTF">2010-10-19T15:22:12Z</dcterms:created>
  <dcterms:modified xsi:type="dcterms:W3CDTF">2024-04-11T11:04:23Z</dcterms:modified>
</cp:coreProperties>
</file>